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CONCORRENCIA\EDITAL 004-2023-CP PERFURAÇÃO DE POÇOS\LOTE VI - COMUNIDADE NOVA ESPERANÇA\GEO OBRAS\"/>
    </mc:Choice>
  </mc:AlternateContent>
  <xr:revisionPtr revIDLastSave="0" documentId="8_{EAFBB650-DAB4-4AF0-808A-3443F8A501E7}" xr6:coauthVersionLast="47" xr6:coauthVersionMax="47" xr10:uidLastSave="{00000000-0000-0000-0000-000000000000}"/>
  <bookViews>
    <workbookView xWindow="-120" yWindow="-120" windowWidth="24240" windowHeight="13140" activeTab="1" xr2:uid="{00000000-000D-0000-FFFF-FFFF00000000}"/>
  </bookViews>
  <sheets>
    <sheet name="ORÇAMENTO SINTÉTICO" sheetId="1" r:id="rId1"/>
    <sheet name="CUSTO UNITÁRIO" sheetId="3" r:id="rId2"/>
    <sheet name="COTAÇÃO LOCAL" sheetId="5" r:id="rId3"/>
    <sheet name="CFF" sheetId="2" r:id="rId4"/>
    <sheet name="BDI" sheetId="6" r:id="rId5"/>
  </sheets>
  <definedNames>
    <definedName name="_xlnm.Print_Area" localSheetId="4">BDI!$A$1:$G$40</definedName>
    <definedName name="_xlnm.Print_Area" localSheetId="3">CFF!$A$1:$F$63</definedName>
    <definedName name="_xlnm.Print_Area" localSheetId="2">'COTAÇÃO LOCAL'!$A$1:$J$45</definedName>
    <definedName name="_xlnm.Print_Area" localSheetId="1">'CUSTO UNITÁRIO'!$A$1:$G$507</definedName>
    <definedName name="_xlnm.Print_Area" localSheetId="0">'ORÇAMENTO SINTÉTICO'!$A$1:$I$112</definedName>
    <definedName name="_xlnm.Print_Titles" localSheetId="1">'CUSTO UNITÁRIO'!$1:$10</definedName>
    <definedName name="_xlnm.Print_Titles" localSheetId="0">'ORÇAMENTO SINTÉTICO'!$1:$10</definedName>
  </definedNames>
  <calcPr calcId="191029"/>
</workbook>
</file>

<file path=xl/calcChain.xml><?xml version="1.0" encoding="utf-8"?>
<calcChain xmlns="http://schemas.openxmlformats.org/spreadsheetml/2006/main">
  <c r="D23" i="6" l="1"/>
  <c r="D25" i="6" s="1"/>
  <c r="H17" i="5" l="1"/>
  <c r="I17" i="5" s="1"/>
  <c r="H15" i="5"/>
  <c r="I15" i="5" s="1"/>
  <c r="H13" i="5"/>
  <c r="I13" i="5" s="1"/>
  <c r="H11" i="5"/>
  <c r="I11" i="5" s="1"/>
  <c r="H9" i="5"/>
  <c r="I9" i="5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s="1"/>
  <c r="H17" i="1" s="1"/>
  <c r="G164" i="3" l="1"/>
  <c r="G165" i="3" s="1"/>
  <c r="E37" i="1"/>
  <c r="F37" i="1" s="1"/>
  <c r="G441" i="3"/>
  <c r="E80" i="1"/>
  <c r="F80" i="1" s="1"/>
  <c r="E14" i="1" l="1"/>
  <c r="F14" i="1" s="1"/>
  <c r="E15" i="1"/>
  <c r="F15" i="1"/>
  <c r="E13" i="1"/>
  <c r="F13" i="1" s="1"/>
  <c r="E17" i="1"/>
  <c r="F17" i="1" s="1"/>
  <c r="F16" i="1" s="1"/>
  <c r="C18" i="2" s="1"/>
  <c r="E19" i="2" s="1"/>
  <c r="E26" i="1"/>
  <c r="F26" i="1" s="1"/>
  <c r="E27" i="1"/>
  <c r="F27" i="1" s="1"/>
  <c r="E28" i="1"/>
  <c r="F28" i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 s="1"/>
  <c r="E32" i="1"/>
  <c r="F32" i="1"/>
  <c r="E33" i="1"/>
  <c r="F33" i="1" s="1"/>
  <c r="E34" i="1"/>
  <c r="F34" i="1" s="1"/>
  <c r="E35" i="1"/>
  <c r="F35" i="1" s="1"/>
  <c r="E36" i="1"/>
  <c r="F36" i="1" s="1"/>
  <c r="E30" i="1"/>
  <c r="F30" i="1" s="1"/>
  <c r="E41" i="1"/>
  <c r="F41" i="1" s="1"/>
  <c r="E40" i="1"/>
  <c r="F40" i="1" s="1"/>
  <c r="E43" i="1"/>
  <c r="F43" i="1" s="1"/>
  <c r="F42" i="1" s="1"/>
  <c r="E45" i="1"/>
  <c r="F45" i="1" s="1"/>
  <c r="F44" i="1" s="1"/>
  <c r="E47" i="1"/>
  <c r="F47" i="1" s="1"/>
  <c r="F46" i="1" s="1"/>
  <c r="E50" i="1"/>
  <c r="F50" i="1" s="1"/>
  <c r="E51" i="1"/>
  <c r="F51" i="1" s="1"/>
  <c r="E52" i="1"/>
  <c r="F52" i="1" s="1"/>
  <c r="E49" i="1"/>
  <c r="F49" i="1" s="1"/>
  <c r="E57" i="1"/>
  <c r="F57" i="1"/>
  <c r="E56" i="1"/>
  <c r="F56" i="1" s="1"/>
  <c r="E55" i="1"/>
  <c r="F55" i="1" s="1"/>
  <c r="E54" i="1"/>
  <c r="F54" i="1" s="1"/>
  <c r="E59" i="1"/>
  <c r="F59" i="1" s="1"/>
  <c r="E60" i="1"/>
  <c r="F60" i="1" s="1"/>
  <c r="E61" i="1"/>
  <c r="F61" i="1" s="1"/>
  <c r="E62" i="1"/>
  <c r="F62" i="1" s="1"/>
  <c r="E63" i="1"/>
  <c r="F63" i="1" s="1"/>
  <c r="E64" i="1"/>
  <c r="F64" i="1"/>
  <c r="E65" i="1"/>
  <c r="F65" i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/>
  <c r="E72" i="1"/>
  <c r="F72" i="1" s="1"/>
  <c r="E73" i="1"/>
  <c r="F73" i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2" i="1"/>
  <c r="F82" i="1" s="1"/>
  <c r="F81" i="1" s="1"/>
  <c r="C40" i="2" s="1"/>
  <c r="F41" i="2" s="1"/>
  <c r="G41" i="2" s="1"/>
  <c r="E84" i="1"/>
  <c r="F84" i="1" s="1"/>
  <c r="E85" i="1"/>
  <c r="F85" i="1" s="1"/>
  <c r="E86" i="1"/>
  <c r="F86" i="1"/>
  <c r="E87" i="1"/>
  <c r="F87" i="1" s="1"/>
  <c r="E88" i="1"/>
  <c r="F88" i="1" s="1"/>
  <c r="E89" i="1"/>
  <c r="F89" i="1" s="1"/>
  <c r="E91" i="1"/>
  <c r="F91" i="1" s="1"/>
  <c r="F90" i="1" s="1"/>
  <c r="C44" i="2" s="1"/>
  <c r="F45" i="2" s="1"/>
  <c r="G45" i="2" s="1"/>
  <c r="E93" i="1"/>
  <c r="F93" i="1" s="1"/>
  <c r="E94" i="1"/>
  <c r="F94" i="1" s="1"/>
  <c r="E95" i="1"/>
  <c r="F95" i="1" s="1"/>
  <c r="E97" i="1"/>
  <c r="F97" i="1" s="1"/>
  <c r="E99" i="1"/>
  <c r="F99" i="1" s="1"/>
  <c r="E98" i="1"/>
  <c r="F98" i="1" s="1"/>
  <c r="G498" i="3"/>
  <c r="G491" i="3"/>
  <c r="G492" i="3"/>
  <c r="G493" i="3"/>
  <c r="G494" i="3"/>
  <c r="G488" i="3"/>
  <c r="G474" i="3"/>
  <c r="G475" i="3"/>
  <c r="G476" i="3"/>
  <c r="G477" i="3"/>
  <c r="G478" i="3"/>
  <c r="G466" i="3"/>
  <c r="G467" i="3"/>
  <c r="G468" i="3"/>
  <c r="G469" i="3"/>
  <c r="G470" i="3"/>
  <c r="G465" i="3"/>
  <c r="G462" i="3"/>
  <c r="G456" i="3"/>
  <c r="G453" i="3"/>
  <c r="G454" i="3"/>
  <c r="G455" i="3"/>
  <c r="G452" i="3"/>
  <c r="G449" i="3"/>
  <c r="G432" i="3"/>
  <c r="G405" i="3"/>
  <c r="G415" i="3"/>
  <c r="G426" i="3"/>
  <c r="G418" i="3"/>
  <c r="G419" i="3"/>
  <c r="G420" i="3"/>
  <c r="G421" i="3"/>
  <c r="G422" i="3"/>
  <c r="G423" i="3"/>
  <c r="G424" i="3"/>
  <c r="G425" i="3"/>
  <c r="G409" i="3"/>
  <c r="G410" i="3"/>
  <c r="G411" i="3"/>
  <c r="G412" i="3"/>
  <c r="G413" i="3"/>
  <c r="G414" i="3"/>
  <c r="G408" i="3"/>
  <c r="G395" i="3"/>
  <c r="G386" i="3"/>
  <c r="G377" i="3"/>
  <c r="G374" i="3"/>
  <c r="G375" i="3"/>
  <c r="G376" i="3"/>
  <c r="G373" i="3"/>
  <c r="G370" i="3"/>
  <c r="G369" i="3"/>
  <c r="G368" i="3"/>
  <c r="G367" i="3"/>
  <c r="G366" i="3"/>
  <c r="G365" i="3"/>
  <c r="G362" i="3"/>
  <c r="G361" i="3"/>
  <c r="G360" i="3"/>
  <c r="G359" i="3"/>
  <c r="G358" i="3"/>
  <c r="G357" i="3"/>
  <c r="G354" i="3"/>
  <c r="G349" i="3"/>
  <c r="G350" i="3"/>
  <c r="G351" i="3"/>
  <c r="G352" i="3"/>
  <c r="G353" i="3"/>
  <c r="G342" i="3"/>
  <c r="G343" i="3"/>
  <c r="G344" i="3"/>
  <c r="G345" i="3"/>
  <c r="G341" i="3"/>
  <c r="G338" i="3"/>
  <c r="G322" i="3"/>
  <c r="G317" i="3"/>
  <c r="G318" i="3"/>
  <c r="G319" i="3"/>
  <c r="G320" i="3"/>
  <c r="G321" i="3"/>
  <c r="G316" i="3"/>
  <c r="G304" i="3"/>
  <c r="G295" i="3"/>
  <c r="G288" i="3"/>
  <c r="G272" i="3"/>
  <c r="G281" i="3"/>
  <c r="G263" i="3"/>
  <c r="G253" i="3"/>
  <c r="G252" i="3"/>
  <c r="G251" i="3"/>
  <c r="G246" i="3"/>
  <c r="G247" i="3"/>
  <c r="G245" i="3"/>
  <c r="G239" i="3"/>
  <c r="G240" i="3"/>
  <c r="G241" i="3"/>
  <c r="G229" i="3"/>
  <c r="G230" i="3"/>
  <c r="G231" i="3"/>
  <c r="G232" i="3"/>
  <c r="G233" i="3"/>
  <c r="G234" i="3"/>
  <c r="G235" i="3"/>
  <c r="G222" i="3"/>
  <c r="G223" i="3"/>
  <c r="G224" i="3"/>
  <c r="G225" i="3"/>
  <c r="G221" i="3"/>
  <c r="G216" i="3"/>
  <c r="G217" i="3"/>
  <c r="G215" i="3"/>
  <c r="G210" i="3"/>
  <c r="G211" i="3"/>
  <c r="G209" i="3"/>
  <c r="G206" i="3"/>
  <c r="G197" i="3"/>
  <c r="G198" i="3"/>
  <c r="G199" i="3"/>
  <c r="G196" i="3"/>
  <c r="G204" i="3"/>
  <c r="G205" i="3"/>
  <c r="G203" i="3"/>
  <c r="G190" i="3"/>
  <c r="G191" i="3"/>
  <c r="G192" i="3"/>
  <c r="G189" i="3"/>
  <c r="G186" i="3"/>
  <c r="G177" i="3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G28" i="2"/>
  <c r="G30" i="2"/>
  <c r="G32" i="2"/>
  <c r="G34" i="2"/>
  <c r="G36" i="2"/>
  <c r="G38" i="2"/>
  <c r="G40" i="2"/>
  <c r="G42" i="2"/>
  <c r="G44" i="2"/>
  <c r="G46" i="2"/>
  <c r="G48" i="2"/>
  <c r="G26" i="2"/>
  <c r="G254" i="3" l="1"/>
  <c r="F58" i="1"/>
  <c r="F29" i="1"/>
  <c r="G479" i="3"/>
  <c r="F53" i="1"/>
  <c r="C36" i="2" s="1"/>
  <c r="F37" i="2" s="1"/>
  <c r="G37" i="2" s="1"/>
  <c r="G495" i="3"/>
  <c r="F12" i="1"/>
  <c r="C16" i="2" s="1"/>
  <c r="E17" i="2" s="1"/>
  <c r="G17" i="2" s="1"/>
  <c r="F18" i="1"/>
  <c r="C20" i="2" s="1"/>
  <c r="E21" i="2" s="1"/>
  <c r="G21" i="2" s="1"/>
  <c r="C22" i="2"/>
  <c r="E23" i="2" s="1"/>
  <c r="G23" i="2" s="1"/>
  <c r="F39" i="1"/>
  <c r="C26" i="2" s="1"/>
  <c r="E27" i="2" s="1"/>
  <c r="F48" i="1"/>
  <c r="C34" i="2" s="1"/>
  <c r="F35" i="2" s="1"/>
  <c r="G35" i="2" s="1"/>
  <c r="C38" i="2"/>
  <c r="F39" i="2" s="1"/>
  <c r="G39" i="2" s="1"/>
  <c r="F83" i="1"/>
  <c r="C42" i="2" s="1"/>
  <c r="F43" i="2" s="1"/>
  <c r="G43" i="2" s="1"/>
  <c r="F92" i="1"/>
  <c r="C46" i="2" s="1"/>
  <c r="F47" i="2" s="1"/>
  <c r="G47" i="2" s="1"/>
  <c r="F96" i="1"/>
  <c r="C48" i="2" s="1"/>
  <c r="F49" i="2" s="1"/>
  <c r="G49" i="2" s="1"/>
  <c r="C28" i="2"/>
  <c r="E29" i="2" s="1"/>
  <c r="C30" i="2"/>
  <c r="F31" i="2" s="1"/>
  <c r="G31" i="2" s="1"/>
  <c r="C32" i="2"/>
  <c r="F33" i="2" s="1"/>
  <c r="G33" i="2" s="1"/>
  <c r="G236" i="3"/>
  <c r="G248" i="3"/>
  <c r="G200" i="3"/>
  <c r="G218" i="3"/>
  <c r="G193" i="3"/>
  <c r="G212" i="3"/>
  <c r="G19" i="2"/>
  <c r="F27" i="2" l="1"/>
  <c r="G27" i="2" s="1"/>
  <c r="E51" i="2"/>
  <c r="E53" i="2" s="1"/>
  <c r="F11" i="1"/>
  <c r="F38" i="1"/>
  <c r="C50" i="2"/>
  <c r="F29" i="2"/>
  <c r="G29" i="2" s="1"/>
  <c r="F101" i="1" l="1"/>
  <c r="D46" i="2"/>
  <c r="D9" i="2"/>
  <c r="D38" i="2"/>
  <c r="D26" i="2"/>
  <c r="D44" i="2"/>
  <c r="D22" i="2"/>
  <c r="D40" i="2"/>
  <c r="D42" i="2"/>
  <c r="D36" i="2"/>
  <c r="D30" i="2"/>
  <c r="D48" i="2"/>
  <c r="D28" i="2"/>
  <c r="D20" i="2"/>
  <c r="D34" i="2"/>
  <c r="D32" i="2"/>
  <c r="D18" i="2"/>
  <c r="E52" i="2"/>
  <c r="E54" i="2" s="1"/>
  <c r="F51" i="2"/>
  <c r="F52" i="2" s="1"/>
  <c r="D16" i="2"/>
  <c r="E101" i="1" l="1"/>
  <c r="F8" i="3"/>
  <c r="H8" i="1"/>
  <c r="F54" i="2"/>
  <c r="F53" i="2"/>
  <c r="D50" i="2"/>
</calcChain>
</file>

<file path=xl/sharedStrings.xml><?xml version="1.0" encoding="utf-8"?>
<sst xmlns="http://schemas.openxmlformats.org/spreadsheetml/2006/main" count="2508" uniqueCount="934">
  <si>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</si>
  <si>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</si>
  <si>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</si>
  <si>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</si>
  <si>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</si>
  <si>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</si>
  <si>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</si>
  <si>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</si>
  <si>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</si>
  <si>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</si>
  <si>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</si>
  <si>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</si>
  <si>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</si>
  <si>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</si>
  <si>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</si>
  <si>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</si>
  <si>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</si>
  <si>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</si>
  <si>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</si>
  <si>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</si>
  <si>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</si>
  <si>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</si>
  <si>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</si>
  <si>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</si>
  <si>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</si>
  <si>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</si>
  <si>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</si>
  <si>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</si>
  <si>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</si>
  <si>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</si>
  <si>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</si>
  <si>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</si>
  <si>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</si>
  <si>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</si>
  <si>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</si>
  <si>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</si>
  <si>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</si>
  <si>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</si>
  <si>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</si>
  <si>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</si>
  <si>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</si>
  <si>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</si>
  <si>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</si>
  <si>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</si>
  <si>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</si>
  <si>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</si>
  <si>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</si>
  <si>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</si>
  <si>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</si>
  <si>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</si>
  <si>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</si>
  <si>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</si>
  <si>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</si>
  <si>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</si>
  <si>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</si>
  <si>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</si>
  <si>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</si>
  <si>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</si>
  <si>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</si>
  <si>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</si>
  <si>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</si>
  <si>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</si>
  <si>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</si>
  <si>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</si>
  <si>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</si>
  <si>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</si>
  <si>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</si>
  <si>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</si>
  <si>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</si>
  <si>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</si>
  <si>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</si>
  <si>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</si>
  <si>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</si>
  <si>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</si>
  <si>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</si>
  <si>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</si>
  <si>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</si>
  <si>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</si>
  <si>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</si>
  <si>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</si>
  <si>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</si>
  <si>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</si>
  <si>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</si>
  <si>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</si>
  <si>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</si>
  <si>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</si>
  <si>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</si>
  <si>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</si>
  <si>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</si>
  <si>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</si>
  <si>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</si>
  <si>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</si>
  <si>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2.0</t>
  </si>
  <si>
    <t>ÁREA DE PROTEÇÃO; RESERVATÓRIO ELEVADO E DISTRIBUIÇÃO LOCAL DE ÁGUA FRIA.</t>
  </si>
  <si>
    <t>2.1</t>
  </si>
  <si>
    <t>MOVIMENTO DE TERRA:</t>
  </si>
  <si>
    <t>2.1.1</t>
  </si>
  <si>
    <t>Escavação manual ate 1.50m de profundidade.</t>
  </si>
  <si>
    <t>m³</t>
  </si>
  <si>
    <t>SEDOP    030010</t>
  </si>
  <si>
    <t>2.1.2</t>
  </si>
  <si>
    <t xml:space="preserve">LASTRO COM MATERIAL GRANULAR (PEDRA BRITADA N.2), APLICADO EM PISOS OU LAJES SOBRE SOLO, ESPESSURA DE *10 CM*. AF_08/2017 </t>
  </si>
  <si>
    <t>SINAPI    96624</t>
  </si>
  <si>
    <t>2.2</t>
  </si>
  <si>
    <t>INFRAESTRUTURA:</t>
  </si>
  <si>
    <t>2.2.1</t>
  </si>
  <si>
    <t>CONCRETO CICLÓPICO FCK = 15MPA, 30% PEDRA DE MÃO EM VOLUME REAL, INCLUSIVE LANÇAMENTO. AF_05/2021</t>
  </si>
  <si>
    <t>SINAPI    102487</t>
  </si>
  <si>
    <t>2.3</t>
  </si>
  <si>
    <t>ESTRUTURA:</t>
  </si>
  <si>
    <t>2.3.1</t>
  </si>
  <si>
    <t xml:space="preserve">CONCRETO ARMADO FCK=20MPA C/ FORMA MAD. BRANCA </t>
  </si>
  <si>
    <t>SEDOP    050729</t>
  </si>
  <si>
    <t>2.4</t>
  </si>
  <si>
    <t>PAREDES E PAINÉIS:</t>
  </si>
  <si>
    <t>2.4.1</t>
  </si>
  <si>
    <t xml:space="preserve">Alvenaria tijolo de barro a cutelo. </t>
  </si>
  <si>
    <t xml:space="preserve">  SEDOP    60046</t>
  </si>
  <si>
    <t>2.5</t>
  </si>
  <si>
    <t>REVESTIMENTO:</t>
  </si>
  <si>
    <t>2.5.1</t>
  </si>
  <si>
    <t>Chapisco de cimento e areia no traço 1:3</t>
  </si>
  <si>
    <t>SEDOP    110143</t>
  </si>
  <si>
    <t>2.5.2</t>
  </si>
  <si>
    <t>Emboço com argamassa 1:6:Adit. Plast.</t>
  </si>
  <si>
    <t>SEDOP    110762</t>
  </si>
  <si>
    <t>2.5.3</t>
  </si>
  <si>
    <t>Reboco com argamassa 1:6:Adit. Plast.</t>
  </si>
  <si>
    <t>SEDOP    110763</t>
  </si>
  <si>
    <t>2.5.4</t>
  </si>
  <si>
    <t>Revestimento Cerâmico Padrão Médio</t>
  </si>
  <si>
    <t>SEDOP    110644</t>
  </si>
  <si>
    <t>2.6</t>
  </si>
  <si>
    <t>INSTALAÇÕES ELÉTRICA DO RESEVATÓRIO E PROTEÇÃO.</t>
  </si>
  <si>
    <t>2.6.1</t>
  </si>
  <si>
    <t>Ponto de luz / força (c/tubul., cx. e fiaçao) ate 200W</t>
  </si>
  <si>
    <t>SEDOP   170081</t>
  </si>
  <si>
    <t>2.6.2</t>
  </si>
  <si>
    <t>Disjuntor 1P - 6 a 32A - PADRÃO DIN</t>
  </si>
  <si>
    <t>SEDOP   170326</t>
  </si>
  <si>
    <t>2.6.3</t>
  </si>
  <si>
    <t>Centro de distribuição p/ 03 disjuntores (s/ barramento).</t>
  </si>
  <si>
    <t>SEDOP     170866</t>
  </si>
  <si>
    <t>2.6.4</t>
  </si>
  <si>
    <t>Isolador roldana 72x72</t>
  </si>
  <si>
    <t>SEDOP     171175</t>
  </si>
  <si>
    <t>2.7</t>
  </si>
  <si>
    <t>INSTALAÇÕES HIDROSANITÁRIA                             DO RESERVATÓRIO</t>
  </si>
  <si>
    <t>2.7.1</t>
  </si>
  <si>
    <t>PONTO DE CONSUMO TERMINAL DE ÁGUA FRIA (SUBRAMAL) COM TUBULAÇÃO DE PVC, DN 25 mm, INSTALADO EM RAMAL DE ÁGUA, INCLUSOS RASGO E CHUMBAMENTO EM ALVENARIA. AF_12/2014</t>
  </si>
  <si>
    <t>SINAPI    89957</t>
  </si>
  <si>
    <t>2.7.2</t>
  </si>
  <si>
    <t>REGISTRO DE ESFERA, PVC, SOLDÁVEL, COM VOLANTE, DN 50 MM - FORNECIMENTO E INSTALAÇÃO. AF_08/2021</t>
  </si>
  <si>
    <t>SINAPI    94493</t>
  </si>
  <si>
    <t>2.7.3</t>
  </si>
  <si>
    <t>CURVA 90 GRAUS, PVC, SOLDÁVEL, DN 50MM, INSTALADO EM PRUMADA DE ÁGUA - FORNECIMENTO E INSTALAÇÃO. AF_12/2014.</t>
  </si>
  <si>
    <t xml:space="preserve">  SINAPI     89503</t>
  </si>
  <si>
    <t>2.7.4</t>
  </si>
  <si>
    <t>TUBO, PVC, SOLDÁVEL, DN 50MM, INSTALADO EM PRUMADA DE ÁGUA - FORNECIMENTO E INSTALAÇÃO. AF_12/2014.</t>
  </si>
  <si>
    <t>SINAPI     89449</t>
  </si>
  <si>
    <t>2.7.5</t>
  </si>
  <si>
    <t>TUBO, PVC, SOLDÁVEL, DN 75MM, INSTALADO EM PRUMADA DE ÁGUA - FORNECIMENTO E INSTALAÇÃO. AF_06/2022</t>
  </si>
  <si>
    <t xml:space="preserve">SINAPI     89451 </t>
  </si>
  <si>
    <t>2.7.6</t>
  </si>
  <si>
    <t>CURVA 90 GRAUS, PVC, SOLDÁVEL, DN 75MM, INSTALADO EM PRUMADA DE ÁGUA - FORNECIMENTO E INSTALAÇÃO. AF_06/2022</t>
  </si>
  <si>
    <t>esse</t>
  </si>
  <si>
    <t>2.7.7</t>
  </si>
  <si>
    <t>JOELHO 90 GRAUS, PVC, SOLDÁVEL, DN 50MM, INSTALADO EM PRUMADA DE ÁGUA- FORNECIMENTO E INSTALAÇÃO. AF_12/2014.</t>
  </si>
  <si>
    <t>SINAPI     89504</t>
  </si>
  <si>
    <t>2.7.8</t>
  </si>
  <si>
    <t>LUVA DE REDUÇÃO, PVC, SOLDÁVEL, DN 50MM X 25MM, INSTALADO EM PRUMADA DE ÁGUA FORNECIMENTO E INSTALAÇÃO. AF_12/2014.</t>
  </si>
  <si>
    <t>SINAPI     89579</t>
  </si>
  <si>
    <t>2.7.9</t>
  </si>
  <si>
    <t>TUBO, PVC, SOLDÁVEL, DN 25MM, INSTALADO EM PRUMADA DE ÁGUA - FORNECIMENTO E INSTALAÇÃO. AF_12/2014.</t>
  </si>
  <si>
    <t xml:space="preserve">SINAPI     89446 </t>
  </si>
  <si>
    <t>2.7.10</t>
  </si>
  <si>
    <t>Joelho/Cotovelo 90º PVC SRM - 25mm X 1/2" (LH)</t>
  </si>
  <si>
    <t xml:space="preserve"> SEDOP     180220</t>
  </si>
  <si>
    <t>2.7.11</t>
  </si>
  <si>
    <t>Tê em PVC - SRM - 25mm x 1/2" (LH)</t>
  </si>
  <si>
    <t xml:space="preserve"> SEDOP     181401</t>
  </si>
  <si>
    <t>2.7.12</t>
  </si>
  <si>
    <t>Tê em PVC - JS - 25mm-LH</t>
  </si>
  <si>
    <t xml:space="preserve"> SEDOP     180434</t>
  </si>
  <si>
    <t>2.7.13</t>
  </si>
  <si>
    <t>Te PVC c/ redução 75mm x 50mm - LS</t>
  </si>
  <si>
    <t xml:space="preserve"> SEDOP     180253</t>
  </si>
  <si>
    <t>2.7.14</t>
  </si>
  <si>
    <t>Torneira plastica de 1/2"</t>
  </si>
  <si>
    <t>SEDOP     190230</t>
  </si>
  <si>
    <t>2.7.15</t>
  </si>
  <si>
    <t>CURVA 90 GRAUS, PVC, SOLDÁVEL, DN 25MM, INSTALADO EM RAMAL OU SUB-RAMAL DE ÁGUA - FORNECIMENTO E INSTALAÇÃO. AF_12/2014.</t>
  </si>
  <si>
    <t>SINAPI     89364</t>
  </si>
  <si>
    <t>2.7.16</t>
  </si>
  <si>
    <t>JOELHO 90 GRAUS, PVC, SOLDÁVEL, DN 25MM, INSTALADO EM PRUMADA DE ÁGUA - FORNECIMENTO E INSTALAÇÃO. AF_12/2014</t>
  </si>
  <si>
    <t>SINAPI      89481</t>
  </si>
  <si>
    <t>2.7.17</t>
  </si>
  <si>
    <t>Caixa em alvenaria de  40x40x50cm c/ tpo. concreto</t>
  </si>
  <si>
    <t>SEDOP     180413</t>
  </si>
  <si>
    <t>2.7.18</t>
  </si>
  <si>
    <t>Caixa em alvenaria de  60x60x80cm c/ tpo. concreto</t>
  </si>
  <si>
    <t>SEDOP     180352</t>
  </si>
  <si>
    <t>2.7.19</t>
  </si>
  <si>
    <t>Reservatório em Fibra de Vidro - Capac.  10.000 litros</t>
  </si>
  <si>
    <t>SEDOP     180838</t>
  </si>
  <si>
    <t>2.7.20</t>
  </si>
  <si>
    <t>CHAVE DE BOIA AUTOMÁTICA SUPERIOR/INFERIOR 15A/250V - FORNECIMENTO E INSTALAÇÃO. AF_12/2020</t>
  </si>
  <si>
    <t>SINAPI      102137</t>
  </si>
  <si>
    <t>2.8</t>
  </si>
  <si>
    <t>PAVIMENTAÇÃO:</t>
  </si>
  <si>
    <t>2.8.1</t>
  </si>
  <si>
    <t>PISO CIMENTADO, TRAÇO 1:3 (CIMENTO E AREIA), ACABAMENTO LISO, ESPESSURA 3,0 CM, PREPARO MECÂNICO DA ARGAMASSA. AF_06/2018</t>
  </si>
  <si>
    <t>SINAPI      98680</t>
  </si>
  <si>
    <t>2.9</t>
  </si>
  <si>
    <t>TORRE PRA CONCRETO PRÉ-MOLDADO</t>
  </si>
  <si>
    <t>2.9.1</t>
  </si>
  <si>
    <t>Pilar em concreto pré moldado 7,50 x 0,35 x 0,25</t>
  </si>
  <si>
    <t>*COTAÇÃO LOCAL</t>
  </si>
  <si>
    <t>2.9.2</t>
  </si>
  <si>
    <t>Viga intermediaria pré-moldada 1,90 x 0,15 x 0,20</t>
  </si>
  <si>
    <t>2.9.3</t>
  </si>
  <si>
    <t>Viga topo pré-moldada 4,00 x 0,15 x 0,30</t>
  </si>
  <si>
    <t>2.9.4</t>
  </si>
  <si>
    <t>Bloco em concreto pré-moldado 4,00 x 0,10 x 0,50</t>
  </si>
  <si>
    <t>2.9.5</t>
  </si>
  <si>
    <t>Sapata moldada in loco 1,00 x 1,40</t>
  </si>
  <si>
    <t>2.9.6</t>
  </si>
  <si>
    <t>PARAFUSO M16 EM ACO GALVANIZADO, COMPRIMENTO = 350 MM, DIAMETRO = 16 MM, ROSCA MAQUINA, CABECA QUADRADA</t>
  </si>
  <si>
    <t>SINAPI-I        00000433</t>
  </si>
  <si>
    <t>2.10</t>
  </si>
  <si>
    <t>ESQUADRIAS:</t>
  </si>
  <si>
    <t>2.10.1</t>
  </si>
  <si>
    <t>Portão de ferro 1/2" c/ ferragens (incl. pint. anti-corrosiva). (1,00x2,00)m x 1unid.</t>
  </si>
  <si>
    <t>SEDOP     090068</t>
  </si>
  <si>
    <t>2.11</t>
  </si>
  <si>
    <t>PINTURA:</t>
  </si>
  <si>
    <t>2.11.1</t>
  </si>
  <si>
    <t>APLICAÇÃO MANUAL DE TINTA LÁTEX ACRÍLICA EM PAREDE EXTERNAS,DUAS DEMÃOS. AF_11/2016</t>
  </si>
  <si>
    <t>SINAPI    95626</t>
  </si>
  <si>
    <t>2.11.2</t>
  </si>
  <si>
    <t>Esmalte s/ madeira c/ selador sem massa</t>
  </si>
  <si>
    <t>SEDOP     150377</t>
  </si>
  <si>
    <t>2.11.3</t>
  </si>
  <si>
    <t>PINTURA COM TINTA PROTETORA ACABAMENTO GRAFITE ESMALTE SOBRE SUPERFICIE METALICA, 2 DEMAOS.</t>
  </si>
  <si>
    <t>SEDOP     150302</t>
  </si>
  <si>
    <t>2.12</t>
  </si>
  <si>
    <t>DIVERSOS:</t>
  </si>
  <si>
    <t>2.12.1</t>
  </si>
  <si>
    <t>CERCA COM MOURÕES DE CONCRETO, RETO, H=3,00 M, ESPAÇAMENTO DE 2,5 M, CRAVADOS 0,5 M, COM 4 FIOS DE ARAME DE AÇO OVALADO 15X17 - FORNECIMENTO E INSTALAÇÃO. AF_05/2020</t>
  </si>
  <si>
    <t>SINAPI    101190</t>
  </si>
  <si>
    <t>2.12.2</t>
  </si>
  <si>
    <t>Escada de marinheiro s/ proteçao</t>
  </si>
  <si>
    <t>SEDOP    240617</t>
  </si>
  <si>
    <t>2.12.3</t>
  </si>
  <si>
    <t>Limpeza geral e entrega da obra</t>
  </si>
  <si>
    <t>SEDOP 270220</t>
  </si>
  <si>
    <t>CUSTO TOTAL</t>
  </si>
  <si>
    <t>M²</t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</si>
  <si>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</si>
  <si>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</si>
  <si>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</si>
  <si>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</si>
  <si>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</si>
  <si>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</si>
  <si>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</si>
  <si>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</si>
  <si>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</si>
  <si>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</si>
  <si>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</si>
  <si>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</si>
  <si>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</si>
  <si>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</si>
  <si>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</si>
  <si>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</si>
  <si>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</si>
  <si>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</si>
  <si>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</si>
  <si>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</si>
  <si>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</si>
  <si>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</si>
  <si>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</si>
  <si>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</si>
  <si>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</si>
  <si>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</si>
  <si>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</si>
  <si>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</si>
  <si>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</si>
  <si>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</si>
  <si>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</si>
  <si>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</si>
  <si>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</si>
  <si>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</si>
  <si>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</si>
  <si>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</si>
  <si>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</si>
  <si>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</si>
  <si>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</si>
  <si>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</si>
  <si>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</si>
  <si>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</si>
  <si>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</si>
  <si>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</si>
  <si>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</si>
  <si>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</si>
  <si>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</si>
  <si>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</si>
  <si>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</si>
  <si>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</si>
  <si>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</si>
  <si>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</si>
  <si>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</si>
  <si>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</si>
  <si>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</si>
  <si>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</si>
  <si>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</si>
  <si>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</si>
  <si>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</si>
  <si>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</si>
  <si>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</si>
  <si>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</si>
  <si>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</si>
  <si>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</si>
  <si>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</si>
  <si>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</si>
  <si>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</si>
  <si>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</si>
  <si>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</si>
  <si>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</si>
  <si>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</si>
  <si>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</si>
  <si>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</si>
  <si>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</si>
  <si>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</si>
  <si>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</si>
  <si>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</si>
  <si>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</si>
  <si>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</si>
  <si>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</si>
  <si>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</si>
  <si>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</si>
  <si>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</si>
  <si>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</si>
  <si>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</si>
  <si>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</si>
  <si>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</si>
  <si>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</si>
  <si>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</si>
  <si>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</si>
  <si>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</si>
  <si>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</si>
  <si>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</si>
  <si>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</si>
  <si>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</si>
  <si>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</si>
  <si>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</si>
  <si>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</si>
  <si>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</si>
  <si>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</si>
  <si>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</si>
  <si>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</si>
  <si>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</si>
  <si>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</si>
  <si>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</si>
  <si>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</si>
  <si>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</si>
  <si>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</si>
  <si>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</si>
  <si>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</si>
  <si>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</si>
  <si>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</si>
  <si>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</si>
  <si>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</si>
  <si>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</si>
  <si>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</si>
  <si>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</si>
  <si>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</si>
  <si>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</si>
  <si>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</si>
  <si>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</si>
  <si>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</si>
  <si>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</si>
  <si>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</si>
  <si>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</si>
  <si>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</si>
  <si>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</si>
  <si>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</si>
  <si>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</si>
  <si>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</si>
  <si>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</si>
  <si>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</si>
  <si>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</si>
  <si>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</si>
  <si>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</si>
  <si>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</si>
  <si>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</si>
  <si>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</si>
  <si>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</si>
  <si>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</si>
  <si>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</si>
  <si>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</si>
  <si>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</si>
  <si>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</si>
  <si>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</si>
  <si>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</si>
  <si>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</si>
  <si>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</si>
  <si>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</si>
  <si>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</si>
  <si>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</si>
  <si>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</si>
  <si>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</si>
  <si>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</si>
  <si>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</si>
  <si>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</si>
  <si>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</si>
  <si>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</si>
  <si>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</si>
  <si>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</si>
  <si>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</si>
  <si>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</si>
  <si>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</si>
  <si>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</si>
  <si>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</si>
  <si>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</si>
  <si>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</si>
  <si>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</si>
  <si>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</si>
  <si>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</si>
  <si>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</si>
  <si>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</si>
  <si>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</si>
  <si>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</si>
  <si>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</si>
  <si>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</si>
  <si>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</si>
  <si>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</si>
  <si>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</si>
  <si>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</si>
  <si>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</si>
  <si>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</si>
  <si>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</si>
  <si>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</si>
  <si>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</si>
  <si>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</si>
  <si>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</si>
  <si>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</si>
  <si>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</si>
  <si>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</si>
  <si>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</si>
  <si>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</si>
  <si>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</si>
  <si>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</si>
  <si>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</si>
  <si>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</si>
  <si>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</si>
  <si>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2.1.1. 030010 -Escavação manual ate 1.50m de profundidade.- M³</t>
  </si>
  <si>
    <t>2.1.1. 96624 -LASTRO COM MATERIAL GRANULAR (PEDRA BRITADA N.2), APLICADO EM PISOS OU LAJES SOBRE SOLO, ESPESSURA DE *10 CM*. AF_08/2017 (Área Interna do Terreno do Reservatório).</t>
  </si>
  <si>
    <t>4718</t>
  </si>
  <si>
    <t>PEDRA BRITADA N. 2 (19 A 38 MM) POSTO PEDREIRA/FORNECEDOR, SEM FRETE</t>
  </si>
  <si>
    <t>1,1300000</t>
  </si>
  <si>
    <t>88309</t>
  </si>
  <si>
    <t>PEDREIRO COM ENCARGOS COMPLEMENTARES</t>
  </si>
  <si>
    <t>1,0300000</t>
  </si>
  <si>
    <t>0,3430000</t>
  </si>
  <si>
    <t>91277</t>
  </si>
  <si>
    <t>PLACA VIBRATÓRIA REVERSÍVEL COM MOTOR 4 TEMPOS A GASOLINA, FORÇA CENTRÍFUGA DE 25 KN (2500 KGF), POTÊNCIA 5,5 CV - CHP DIURNO. AF_08/2015</t>
  </si>
  <si>
    <t>0,0320000</t>
  </si>
  <si>
    <t>91278</t>
  </si>
  <si>
    <t>PLACA VIBRATÓRIA REVERSÍVEL COM MOTOR 4 TEMPOS A GASOLINA, FORÇA CENTRÍFUGA DE 25 KN (2500 KGF), POTÊNCIA 5,5 CV - CHI DIURNO. AF_08/2015</t>
  </si>
  <si>
    <t>CHI</t>
  </si>
  <si>
    <t>0,0300000</t>
  </si>
  <si>
    <t>0,58</t>
  </si>
  <si>
    <t>2.2.1. 102487 -CONCRETO CICLÓPICO FCK = 15MPA, 30% PEDRA DE MÃO EM VOLUME REAL, INCLUSIVE LANÇAMENTO. AF_05/2021</t>
  </si>
  <si>
    <t>4730</t>
  </si>
  <si>
    <t>PEDRA DE MAO OU PEDRA RACHAO PARA ARRIMO/FUNDACAO (POSTO PEDREIRA/FORNECEDOR, SEM FRETE)</t>
  </si>
  <si>
    <t>0,4543000</t>
  </si>
  <si>
    <t>1,6702000</t>
  </si>
  <si>
    <t>6,4684000</t>
  </si>
  <si>
    <t>90586</t>
  </si>
  <si>
    <t>VIBRADOR DE IMERSÃO, DIÂMETRO DE PONTEIRA 45MM, MOTOR ELÉTRICO TRIFÁSICO POTÊNCIA DE 2 CV - CHP DIURNO. AF_06/2015</t>
  </si>
  <si>
    <t>0,2198000</t>
  </si>
  <si>
    <t>90587</t>
  </si>
  <si>
    <t>VIBRADOR DE IMERSÃO, DIÂMETRO DE PONTEIRA 45MM, MOTOR ELÉTRICO TRIFÁSICO POTÊNCIA DE 2 CV - CHI DIURNO. AF_06/2015</t>
  </si>
  <si>
    <t>0,6377000</t>
  </si>
  <si>
    <t>94963</t>
  </si>
  <si>
    <t>CONCRETO FCK = 15MPA, TRAÇO 1:3,4:3,5 (EM MASSA SECA DE CIMENTO/ AREIA MÉDIA/ BRITA 1) - PREPARO MECÂNICO COM BETONEIRA 400 L. AF_05/2021</t>
  </si>
  <si>
    <t>0,8050000</t>
  </si>
  <si>
    <t>2.3.1. 50729 -CONCRETO ARMADO FCK=20MPA C/ FORMA MAD. BRANCA - M³</t>
  </si>
  <si>
    <t>FORMA C/ MADEIRA BRANCA</t>
  </si>
  <si>
    <t>DESFORMA</t>
  </si>
  <si>
    <t>ARMAÇÃO P/ CONCRETO</t>
  </si>
  <si>
    <t>CONCRETO C/ SEIXO FCK= 20 MPA (INCL. PREPARO E LANÇAMENTO)</t>
  </si>
  <si>
    <t>2.4.1. 60046 -Alvenaria tijolo de barro a cutelo. - M²</t>
  </si>
  <si>
    <t>D00036</t>
  </si>
  <si>
    <t>Tijolo de barro 14x19x9</t>
  </si>
  <si>
    <t>Argamassa de cimento,areia e adit. plast. 1:6</t>
  </si>
  <si>
    <t>2.5.1. 110143 -Chapisco de cimento e areia no traço 1:3- M²</t>
  </si>
  <si>
    <t>Argamassa de cimento e areia no traço 1:3</t>
  </si>
  <si>
    <t>2.5.2. 110762 -Emboço com argamassa 1:6:Adit. Plast.- M²</t>
  </si>
  <si>
    <t>2.5.3. 110763 -Reboco com argamassa 1:6:Adit. Plast.- M²</t>
  </si>
  <si>
    <t>AJUDANTE DE PEDREIRO COM ENCARGOS</t>
  </si>
  <si>
    <t>2.5.4. 110644 -Revestimento Cerâmico Padrão Médio.- M²</t>
  </si>
  <si>
    <t>D00079</t>
  </si>
  <si>
    <t>REJUNTE (P/ CERAMICA)</t>
  </si>
  <si>
    <t>D00080</t>
  </si>
  <si>
    <t>A00056</t>
  </si>
  <si>
    <t>90466</t>
  </si>
  <si>
    <t>CHUMBAMENTO LINEAR EM ALVENARIA PARA RAMAIS/DISTRIBUIÇÃO COM DIÂMETROS MENORES OU IGUAIS A 40 MM. AF_05/2015</t>
  </si>
  <si>
    <t>2,71</t>
  </si>
  <si>
    <t>10,32</t>
  </si>
  <si>
    <t>2.6.2. 170326 - Disjuntor 1P - 6 a 32A - PADRÃO DIN</t>
  </si>
  <si>
    <t>E00052</t>
  </si>
  <si>
    <t>2.6.3. 170866 - Centro de distribuição p/ 03 disjuntores (s/ barramento).- UND</t>
  </si>
  <si>
    <t>E00633</t>
  </si>
  <si>
    <t>Centro de distribuição p/ 03 disjuntores s/ barramento</t>
  </si>
  <si>
    <t>2.6.4. 171175 - Isolador roldana 72x72.- UND</t>
  </si>
  <si>
    <t>E00568</t>
  </si>
  <si>
    <t>2.7.1. 89957 - PONTO DE CONSUMO TERMINAL DE ÁGUA FRIA (SUBRAMAL) COM TUBULAÇÃO DE PVC, DN 25 mm, INSTALADO EM RAMAL DE ÁGUA, INCLUSOS RASGO E CHUMBAMENTO EM ALVENARIA. .- UND</t>
  </si>
  <si>
    <t>89356</t>
  </si>
  <si>
    <t>TUBO, PVC, SOLDÁVEL, DN 25MM, INSTALADO EM RAMAL OU SUB-RAMAL DE ÁGUA - FORNECIMENTO E INSTALAÇÃO. AF_12/2014</t>
  </si>
  <si>
    <t>2,1400000</t>
  </si>
  <si>
    <t>89362</t>
  </si>
  <si>
    <t>JOELHO 90 GRAUS, PVC, SOLDÁVEL, DN 25MM, INSTALADO EM RAMAL OU SUB-RAMAL DE ÁGUA - FORNECIMENTO E INSTALAÇÃO. AF_12/2014</t>
  </si>
  <si>
    <t>1,1800000</t>
  </si>
  <si>
    <t>89366</t>
  </si>
  <si>
    <t>JOELHO 90 GRAUS COM BUCHA DE LATÃO, PVC, SOLDÁVEL, DN 25MM, X 3/4 INSTALADO EM RAMAL OU SUB-RAMAL DE ÁGUA - FORNECIMENTO E INSTALAÇÃO. AF_12/2014</t>
  </si>
  <si>
    <t>89395</t>
  </si>
  <si>
    <t>TE, PVC, SOLDÁVEL, DN 25MM, INSTALADO EM RAMAL OU SUB-RAMAL DE ÁGUA - FORNECIMENTO E INSTALAÇÃO. AF_12/2014</t>
  </si>
  <si>
    <t>0,8900000</t>
  </si>
  <si>
    <t>90443</t>
  </si>
  <si>
    <t>RASGO EM ALVENARIA PARA RAMAIS/ DISTRIBUIÇÃO COM DIAMETROS MENORES OU IGUAIS A 40 MM. AF_05/2015</t>
  </si>
  <si>
    <t>11678</t>
  </si>
  <si>
    <t>REGISTRO DE ESFERA, PVC, COM VOLANTE, VS, SOLDAVEL, DN 60 MM, COM CORPO DIVIDIDO</t>
  </si>
  <si>
    <t>77,37</t>
  </si>
  <si>
    <t>20080</t>
  </si>
  <si>
    <t>ADESIVO PLASTICO PARA PVC, FRASCO COM 175 GR</t>
  </si>
  <si>
    <t>0,1543000</t>
  </si>
  <si>
    <t>20083</t>
  </si>
  <si>
    <t>SOLUCAO LIMPADORA PARA PVC, FRASCO COM 1000 CM3</t>
  </si>
  <si>
    <t>0,0410000</t>
  </si>
  <si>
    <t>38383</t>
  </si>
  <si>
    <t>LIXA D'AGUA EM FOLHA, GRAO 100</t>
  </si>
  <si>
    <t>0,0184000</t>
  </si>
  <si>
    <t>0,1838000</t>
  </si>
  <si>
    <t>122</t>
  </si>
  <si>
    <t>ADESIVO PLASTICO PARA PVC, FRASCO COM 850 GR</t>
  </si>
  <si>
    <t>1925</t>
  </si>
  <si>
    <t>CURVA DE PVC 90 GRAUS, SOLDAVEL, 60 MM, PARA AGUA FRIA PREDIAL (NBR 5648)</t>
  </si>
  <si>
    <t>0,0165000</t>
  </si>
  <si>
    <t>0,0220000</t>
  </si>
  <si>
    <t>0,1271000</t>
  </si>
  <si>
    <t>9873</t>
  </si>
  <si>
    <t>TUBO PVC, SOLDAVEL, DN 60 MM, AGUA FRIA (NBR-5648)</t>
  </si>
  <si>
    <t>1,0493000</t>
  </si>
  <si>
    <t>3539</t>
  </si>
  <si>
    <t>JOELHO PVC, SOLDAVEL, 90 GRAUS, 60 MM, PARA AGUA FRIA PREDIAL</t>
  </si>
  <si>
    <t>9875</t>
  </si>
  <si>
    <t>TUBO PVC, SOLDAVEL, DN 50 MM, PARA AGUA FRIA (NBR-5648)</t>
  </si>
  <si>
    <t>0,0080000</t>
  </si>
  <si>
    <t>0,0341000</t>
  </si>
  <si>
    <t>2.7.8. 89579 - LUVA DE REDUÇÃO, PVC, SOLDÁVEL, DN 50MM X 25MM, INSTALADO EM PRUMADA DE ÁGUA FORNECIMENTO E INSTALAÇÃO.- UND</t>
  </si>
  <si>
    <t>0,0118000</t>
  </si>
  <si>
    <t>0,0150000</t>
  </si>
  <si>
    <t>38023</t>
  </si>
  <si>
    <t>LUVA DE REDUCAO, PVC, SOLDAVEL, 50 X 25 MM, PARA AGUA FRIA PREDIAL</t>
  </si>
  <si>
    <t>0,0149000</t>
  </si>
  <si>
    <t>0,0659000</t>
  </si>
  <si>
    <t>0,0188000</t>
  </si>
  <si>
    <t>3850</t>
  </si>
  <si>
    <t>LUVA DE REDUCAO SOLDAVEL, PVC, 60 MM X 50 MM, PARA AGUA FRIA PREDIAL</t>
  </si>
  <si>
    <t>0,0260000</t>
  </si>
  <si>
    <t>0,0206000</t>
  </si>
  <si>
    <t>0,0924000</t>
  </si>
  <si>
    <t>2.7.10. 89446 - TUBO, PVC, SOLDÁVEL, DN 25MM, INSTALADO EM PRUMADA DE ÁGUA - FORNECIMENTO E INSTALAÇÃO.- M</t>
  </si>
  <si>
    <t>9868</t>
  </si>
  <si>
    <t>TUBO PVC, SOLDAVEL, DN 25 MM, AGUA FRIA (NBR-5648)</t>
  </si>
  <si>
    <t>0,0045000</t>
  </si>
  <si>
    <t>0,0195000</t>
  </si>
  <si>
    <t>2.7.11. 180220 -Joelho/Cotovelo 90º PVC SRM - 25mm X 1/2" (LH)</t>
  </si>
  <si>
    <t>H00348</t>
  </si>
  <si>
    <t>D00222</t>
  </si>
  <si>
    <t>SOLUÇÃO LIMPADORA</t>
  </si>
  <si>
    <t>D00223</t>
  </si>
  <si>
    <t>Adesivo p/ PVC - 75g</t>
  </si>
  <si>
    <t>TB</t>
  </si>
  <si>
    <t>2.7.12. 181401 - Tê em PVC - SRM - 25mm x 1/2" (LH).- UND</t>
  </si>
  <si>
    <t>H00399</t>
  </si>
  <si>
    <t>Tê em PVC-SRM-25mm x 1/2" (LH)</t>
  </si>
  <si>
    <t>2.7.13. 180434 - Tê em PVC - JS - 25mm-LH.- UND</t>
  </si>
  <si>
    <t>H00116</t>
  </si>
  <si>
    <t>H00049</t>
  </si>
  <si>
    <t>Torneira p/jardim em PVC de 1/2"</t>
  </si>
  <si>
    <t>H00055</t>
  </si>
  <si>
    <t>FITA DE VEDAÇÃO</t>
  </si>
  <si>
    <t>0,0071000</t>
  </si>
  <si>
    <t>1956</t>
  </si>
  <si>
    <t>CURVA DE PVC 90 GRAUS, SOLDAVEL, 25 MM, PARA AGUA FRIA PREDIAL (NBR 5648)</t>
  </si>
  <si>
    <t>0,0338000</t>
  </si>
  <si>
    <t>0,1520000</t>
  </si>
  <si>
    <t>3529</t>
  </si>
  <si>
    <t>JOELHO PVC, SOLDAVEL, 90 GRAUS, 25 MM, PARA AGUA FRIA PREDIAL</t>
  </si>
  <si>
    <t>0,0108000</t>
  </si>
  <si>
    <t>0,0706000</t>
  </si>
  <si>
    <t>Escavação manual ate 1.50m de profundidade</t>
  </si>
  <si>
    <t>Lastro de concreto magro c/ seixo</t>
  </si>
  <si>
    <t>Concreto armado Fck=15 MPA c/forma mad. branca</t>
  </si>
  <si>
    <t>Alvenaria tijolo de barro a singelo</t>
  </si>
  <si>
    <t xml:space="preserve"> Reboco com argamassa 1:6:Adit. Plast.</t>
  </si>
  <si>
    <t>Cimentado liso e=2cm traço 1:3</t>
  </si>
  <si>
    <t>H00186</t>
  </si>
  <si>
    <t>Flange de aco galvanizado - 50mm</t>
  </si>
  <si>
    <t>H00185</t>
  </si>
  <si>
    <t>Flange de aco galvanizado - 25mm</t>
  </si>
  <si>
    <t>D00224</t>
  </si>
  <si>
    <t>Viga de peroba 6x16cm</t>
  </si>
  <si>
    <t>H00184</t>
  </si>
  <si>
    <t>Flange de aco galvanizado - 20mm</t>
  </si>
  <si>
    <t>H00320</t>
  </si>
  <si>
    <t>Reservatório em fibra de vidro cap=10.000 L</t>
  </si>
  <si>
    <t>Fita de vedacao</t>
  </si>
  <si>
    <t>AUXILIAR DE ENCANADOR OU BOMBEIRO HIDRÁULICO</t>
  </si>
  <si>
    <t>ENCANADOR OU BOMBEIRO HIDRÁULICO COM ENCARGOS</t>
  </si>
  <si>
    <t>7588</t>
  </si>
  <si>
    <t>AUTOMATICO DE BOIA SUPERIOR / INFERIOR, *15* A / 250 V</t>
  </si>
  <si>
    <t>0,6330000</t>
  </si>
  <si>
    <t>2.8.1. 98680 - PISO CIMENTADO, TRAÇO 1:3 (CIMENTO E AREIA), ACABAMENTO LISO, ESPESSURA 3,0 CM, PREPARO MECÂNICO DA ARGAMASSA. .- M²</t>
  </si>
  <si>
    <t>1379</t>
  </si>
  <si>
    <t>CIMENTO PORTLAND COMPOSTO CP II-32</t>
  </si>
  <si>
    <t>0,5000000</t>
  </si>
  <si>
    <t>3671</t>
  </si>
  <si>
    <t>JUNTA PLASTICA DE DILATACAO PARA PISOS, COR CINZA, 17 X 3 MM (ALTURA X ESPESSURA)</t>
  </si>
  <si>
    <t>1,6700000</t>
  </si>
  <si>
    <t>87298</t>
  </si>
  <si>
    <t>ARGAMASSA TRAÇO 1:3 (CIMENTO E AREIA MÉDIA) PARA CONTRAPISO, PREPARO MECÂNICO COM BETONEIRA 400 L. AF_06/2014</t>
  </si>
  <si>
    <t>0,0431000</t>
  </si>
  <si>
    <t>0,3890000</t>
  </si>
  <si>
    <t>0,1950000</t>
  </si>
  <si>
    <t>2.10.1. 090068 -Portão de ferro 1/2" c/ ferragens (incl. pint. anti-corrosiva). (1,00x2,00)m x 1unid..- M²</t>
  </si>
  <si>
    <t>D00088</t>
  </si>
  <si>
    <t>Portão de ferro 1/2" c/ ferragens (incl. pint. anti-corrosiva)</t>
  </si>
  <si>
    <t>Argamassa de cimento e areia 1:6</t>
  </si>
  <si>
    <t>2.11.1. 95626 -APLICAÇÃO MANUAL DE TINTA LÁTEX ACRÍLICA EM PAREDE EXTERNAS,DUAS DEMÃOS.- M²</t>
  </si>
  <si>
    <t>7356</t>
  </si>
  <si>
    <t>TINTA ACRILICA PREMIUM, COR BRANCO FOSCO</t>
  </si>
  <si>
    <t>0,2000000</t>
  </si>
  <si>
    <t>88310</t>
  </si>
  <si>
    <t>PINTOR COM ENCARGOS COMPLEMENTARES</t>
  </si>
  <si>
    <t>0,3440000</t>
  </si>
  <si>
    <t>0,0860000</t>
  </si>
  <si>
    <t>2.11.2. 150377 - Esmalte s/ madeira c/ selador sem massa</t>
  </si>
  <si>
    <t>P00019</t>
  </si>
  <si>
    <t>Tinta esmalte</t>
  </si>
  <si>
    <t>GL</t>
  </si>
  <si>
    <t>P00027</t>
  </si>
  <si>
    <t>Aguarraz</t>
  </si>
  <si>
    <t>P00030</t>
  </si>
  <si>
    <t>Liquido selador p/madeira</t>
  </si>
  <si>
    <t>P00014</t>
  </si>
  <si>
    <t>Lixa para madeira</t>
  </si>
  <si>
    <t>2.11.3. 150302-PINTURA COM TINTA PROTETORA ACABAMENTO GRAFITE ESMALTE SOBRE SUPERFICIE METALICA, 2 DEMAOS.</t>
  </si>
  <si>
    <t>D00141</t>
  </si>
  <si>
    <t>Lixa p/ ferro</t>
  </si>
  <si>
    <t>2.12.1. 101190- CERCA COM MOURÕES DE CONCRETO, RETO, H=3,00 M, ESPAÇAMENTO DE 2,5 M, CRAVADOS 0,5 M, COM 4 FIOS DE ARAME DE AÇO OVALADO 15X17 - FORNECIMENTO E INSTALAÇÃO. AF_05/2020</t>
  </si>
  <si>
    <t>346</t>
  </si>
  <si>
    <t>ARAME DE ACO OVALADO 15 X 17 ( 45,7 KG, 700 KGF), ROLO 1000 M</t>
  </si>
  <si>
    <t>0,1800000</t>
  </si>
  <si>
    <t>4102</t>
  </si>
  <si>
    <t>MOURAO DE CONCRETO RETO, SECAO QUADRADA, *10 X 10* CM, H= 3,00 M</t>
  </si>
  <si>
    <t>0,4000000</t>
  </si>
  <si>
    <t>43130</t>
  </si>
  <si>
    <t>ARAME GALVANIZADO 12 BWG, D = 2,76 MM (0,048 KG/M) OU 14 BWG, D = 2,11 MM (0,026 KG/M)</t>
  </si>
  <si>
    <t>0,0287000</t>
  </si>
  <si>
    <t>0,5280000</t>
  </si>
  <si>
    <t>94962</t>
  </si>
  <si>
    <t>CONCRETO MAGRO PARA LASTRO, TRAÇO 1:4,5:4,5 (EM MASSA SECA DE CIMENTO/ AREIA MÉDIA/ BRITA 1) - PREPARO MECÂNICO COM BETONEIRA 400 L. AF_05/2021</t>
  </si>
  <si>
    <t>0,0090000</t>
  </si>
  <si>
    <t>2.12.2. 240617 - Escada de marinheiro s/ proteçao</t>
  </si>
  <si>
    <t>D00211</t>
  </si>
  <si>
    <t>Escada tipo marinheiro s/ proteção</t>
  </si>
  <si>
    <t>2.12.3. 270220- Limpeza geral e entrega da obra- M²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</si>
  <si>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</si>
  <si>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</si>
  <si>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</si>
  <si>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</si>
  <si>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</si>
  <si>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</si>
  <si>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</si>
  <si>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</si>
  <si>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</si>
  <si>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</si>
  <si>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</si>
  <si>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</si>
  <si>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</si>
  <si>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</si>
  <si>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</si>
  <si>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</si>
  <si>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</si>
  <si>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</si>
  <si>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</si>
  <si>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</si>
  <si>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</si>
  <si>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</si>
  <si>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</si>
  <si>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</si>
  <si>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</si>
  <si>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</si>
  <si>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</si>
  <si>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</si>
  <si>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</si>
  <si>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PERFURAÇÃO DE 120 METROS LINEARES EM SOLO E ROCHAS SEDIMENTARES, RESERVATÓRIO ELEVADO E DISTRIBUIÇÃO LOCAL DE ÁGUA FRIA.</t>
  </si>
  <si>
    <r>
      <t xml:space="preserve">OBRA: </t>
    </r>
    <r>
      <rPr>
        <sz val="11"/>
        <color indexed="8"/>
        <rFont val="Courier New"/>
        <family val="3"/>
      </rPr>
      <t>ORÇAMENTO SINTÉTICO DE MATERIAL E MÃO DE OBRA PARA A PERFURAÇÃO DE 120 METROS LINEARES EM SOLO E ROCHAS SEDIMENTARES, ÁREA DE PROTEÇÃO DO RESERVATÓRIO ELEVADO E DISTRIBUIÇÃO LOCAL DE ÁGUA FRIA.</t>
    </r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</si>
  <si>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</si>
  <si>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</si>
  <si>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</si>
  <si>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</si>
  <si>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</si>
  <si>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</si>
  <si>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</si>
  <si>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</si>
  <si>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</si>
  <si>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</si>
  <si>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</si>
  <si>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</si>
  <si>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</si>
  <si>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</si>
  <si>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</si>
  <si>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</si>
  <si>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</si>
  <si>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</si>
  <si>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</si>
  <si>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</si>
  <si>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</si>
  <si>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</si>
  <si>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</si>
  <si>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</si>
  <si>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</si>
  <si>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190,00</t>
  </si>
  <si>
    <t>214,70</t>
  </si>
  <si>
    <t>23,96</t>
  </si>
  <si>
    <t>24,67</t>
  </si>
  <si>
    <t>19,22</t>
  </si>
  <si>
    <t>6,59</t>
  </si>
  <si>
    <t>8,78</t>
  </si>
  <si>
    <t>0,28</t>
  </si>
  <si>
    <t>0,01</t>
  </si>
  <si>
    <t>177,65</t>
  </si>
  <si>
    <t>80,70</t>
  </si>
  <si>
    <t>40,01</t>
  </si>
  <si>
    <t>124,32</t>
  </si>
  <si>
    <t>1,38</t>
  </si>
  <si>
    <t>0,30</t>
  </si>
  <si>
    <t>0,49</t>
  </si>
  <si>
    <t>0,31</t>
  </si>
  <si>
    <t>584,40</t>
  </si>
  <si>
    <t>470,44</t>
  </si>
  <si>
    <t>ARGAMASSA AC-II</t>
  </si>
  <si>
    <t>Eletroduto PVC Rígido de 1/2"</t>
  </si>
  <si>
    <t>2.6.1. 170081 - Ponto de luz / força (c/tubul., cx. e fiaçao) ate 200W</t>
  </si>
  <si>
    <t>E00012</t>
  </si>
  <si>
    <t>Arruela de 1/2"</t>
  </si>
  <si>
    <t>E00034</t>
  </si>
  <si>
    <t>Bucha de 1/2"</t>
  </si>
  <si>
    <t>E00033</t>
  </si>
  <si>
    <t>Cabo de cobre 2,5mm2 -750V</t>
  </si>
  <si>
    <t>E00008</t>
  </si>
  <si>
    <t>Caixa de derivação 4"x2"- Plástica</t>
  </si>
  <si>
    <t>E00019</t>
  </si>
  <si>
    <t>UM</t>
  </si>
  <si>
    <t>21,06</t>
  </si>
  <si>
    <t>45,06</t>
  </si>
  <si>
    <t>8,26</t>
  </si>
  <si>
    <t>9,74</t>
  </si>
  <si>
    <t>15,84</t>
  </si>
  <si>
    <t>11,46</t>
  </si>
  <si>
    <t>10,19</t>
  </si>
  <si>
    <t>11,75</t>
  </si>
  <si>
    <t>25,14</t>
  </si>
  <si>
    <t>12,63</t>
  </si>
  <si>
    <t>27,02</t>
  </si>
  <si>
    <t>20,09</t>
  </si>
  <si>
    <t>3,09</t>
  </si>
  <si>
    <t>69,74</t>
  </si>
  <si>
    <t>2,85</t>
  </si>
  <si>
    <t>1,74</t>
  </si>
  <si>
    <t>0,03</t>
  </si>
  <si>
    <t>3,50</t>
  </si>
  <si>
    <t>4,26</t>
  </si>
  <si>
    <t>61,55</t>
  </si>
  <si>
    <t>1,01</t>
  </si>
  <si>
    <t>14,51</t>
  </si>
  <si>
    <t>1,53</t>
  </si>
  <si>
    <t>2,42</t>
  </si>
  <si>
    <t>2,95</t>
  </si>
  <si>
    <t>2.7.2. 94493 - REGISTRO DE ESFERA, PVC, SOLDÁVEL, DN 50 MM, INSTALADO EM RESERVAÇÃODE ÁGUA DE EDIFICAÇÃO QUE POSSUA RESERVATÓRIO DE FIBRA/FIBROCIMENTOFORNECIMENTO E INSTALAÇÃO. AF_06/2016.</t>
  </si>
  <si>
    <t>17,17</t>
  </si>
  <si>
    <t>18,01</t>
  </si>
  <si>
    <t>0,65</t>
  </si>
  <si>
    <t>0,79</t>
  </si>
  <si>
    <t>2.7.3. 89507 - CURVA 90 GRAUS, PVC, SOLDÁVEL, DN 50MM, INSTALADO EM PRUMADA DE ÁGUA - FORNECIMENTO E INSTALAÇÃO.- UND</t>
  </si>
  <si>
    <t>2.7.4. 89449 - TUBO, PVC, SOLDÁVEL, DN 50MM, INSTALADO EM PRUMADA DE ÁGUA - FORNECIMENTO E INSTALAÇÃO. AF_12/2014.</t>
  </si>
  <si>
    <t>46,81</t>
  </si>
  <si>
    <t>49,11</t>
  </si>
  <si>
    <t>0,0115000</t>
  </si>
  <si>
    <t>0,02</t>
  </si>
  <si>
    <t>0,0494000</t>
  </si>
  <si>
    <t>0,94</t>
  </si>
  <si>
    <t>1,14</t>
  </si>
  <si>
    <t>2.7.5. 89449 - TUBO, PVC, SOLDÁVEL, DN 75MM, INSTALADO EM PRUMADA DE ÁGUA - FORNECIMENTO E INSTALAÇÃO. AF_06/2022</t>
  </si>
  <si>
    <t>SINAPI     89517</t>
  </si>
  <si>
    <t>2.7.6. 89517 - CURVA 90 GRAUS, PVC, SOLDÁVEL, DN 75MM, INSTALADO EM PRUMADA DE ÁGUA - FORNECIMENTO E INSTALAÇÃO. AF_06/2022</t>
  </si>
  <si>
    <t>0,0259000</t>
  </si>
  <si>
    <t>1,59</t>
  </si>
  <si>
    <t>58,24</t>
  </si>
  <si>
    <t>0,0500000</t>
  </si>
  <si>
    <t>3,48</t>
  </si>
  <si>
    <t>0,0275000</t>
  </si>
  <si>
    <t>0,04</t>
  </si>
  <si>
    <t>0,1847000</t>
  </si>
  <si>
    <t>3,52</t>
  </si>
  <si>
    <t>4,28</t>
  </si>
  <si>
    <t>2.7.7. 89504 - JOELHO 90 GRAUS, PVC, SOLDÁVEL, DN 50MM, INSTALADO EM PRUMADA DE ÁGUA- FORNECIMENTO E INSTALAÇÃO. AF_12/2014.</t>
  </si>
  <si>
    <t>6,92</t>
  </si>
  <si>
    <t>2.7.9. 89605 - LUVA DE REDUÇÃO, PVC, SOLDÁVEL, DN 75MM X 50MM, INSTALADO EM PRUMADA DE ÁGUA - FORNECIMENTO E INSTALAÇÃO.- UND</t>
  </si>
  <si>
    <t>1,15</t>
  </si>
  <si>
    <t>13,60</t>
  </si>
  <si>
    <t>1,81</t>
  </si>
  <si>
    <t>1,76</t>
  </si>
  <si>
    <t>2,14</t>
  </si>
  <si>
    <t>LUVA DE REDUÇÃO, PVC, SOLDÁVEL, DN 75MM X 50MM, INSTALADO EM PRUMADA DE ÁGUA - FORNECIMENTO E INSTALAÇÃO. AF_12/2014.</t>
  </si>
  <si>
    <t>2.7.21</t>
  </si>
  <si>
    <t>4,62</t>
  </si>
  <si>
    <t>4,84</t>
  </si>
  <si>
    <t>0,00</t>
  </si>
  <si>
    <t>0,37</t>
  </si>
  <si>
    <t>0,45</t>
  </si>
  <si>
    <t>2.7.15. 190230 - Torneira plastica de 1/2".- UND</t>
  </si>
  <si>
    <t>2.7.16. 89364 - CURVA 90 GRAUS, PVC, SOLDÁVEL, DN 25MM, INSTALADO EM RAMAL OU SUB-RAMAL DE ÁGUA - FORNECIMENTO E INSTALAÇÃO.- UND</t>
  </si>
  <si>
    <t>2.7.17. 89481 - JOELHO 90 GRAUS, PVC, SOLDÁVEL, DN 25MM, INSTALADO EM PRUMADA DE ÁGUA - FORNECIMENTO E INSTALAÇÃO.- UND</t>
  </si>
  <si>
    <t>2.7.18. 180413 - Caixa em alvenaria de  40x40x50cm c/ tpo. concreto.- UND</t>
  </si>
  <si>
    <t>2.7.19. 180352 - Caixa em alvenaria de  60x60x80cm c/ tpo. concreto.- UND</t>
  </si>
  <si>
    <t>2.7.20. 180838 - Reservatório em Fibra de Vidro - Capac.  10.000 litros.- UND</t>
  </si>
  <si>
    <t>2.7.21 102137 - CHAVE DE BOIA AUTOMÁTICA SUPERIOR/INFERIOR 15A/250V - FORNECIMENTO E INSTALAÇÃO. AF_12/2020</t>
  </si>
  <si>
    <t>2.7.14. 180434 - Tê em PVC - JS - 25mm-LH.- UND</t>
  </si>
  <si>
    <t>0,43</t>
  </si>
  <si>
    <t>3,32</t>
  </si>
  <si>
    <t>0,55</t>
  </si>
  <si>
    <t>0,05</t>
  </si>
  <si>
    <t>2,90</t>
  </si>
  <si>
    <t>0,81</t>
  </si>
  <si>
    <t>1,34</t>
  </si>
  <si>
    <t>1,63</t>
  </si>
  <si>
    <t>51,86</t>
  </si>
  <si>
    <t>12,66</t>
  </si>
  <si>
    <t>15,33</t>
  </si>
  <si>
    <t>1,20</t>
  </si>
  <si>
    <t>0,60</t>
  </si>
  <si>
    <t>1,32</t>
  </si>
  <si>
    <t>2,20</t>
  </si>
  <si>
    <t>891,10</t>
  </si>
  <si>
    <t>38,40</t>
  </si>
  <si>
    <t>9,32</t>
  </si>
  <si>
    <t>3,74</t>
  </si>
  <si>
    <t>33,54</t>
  </si>
  <si>
    <t>6,70</t>
  </si>
  <si>
    <t>25,20</t>
  </si>
  <si>
    <t>8,66</t>
  </si>
  <si>
    <t>1,65</t>
  </si>
  <si>
    <t>31,06</t>
  </si>
  <si>
    <t>5,59</t>
  </si>
  <si>
    <t>70,00</t>
  </si>
  <si>
    <t>28,00</t>
  </si>
  <si>
    <t>26,22</t>
  </si>
  <si>
    <t>0,75</t>
  </si>
  <si>
    <t>12,65</t>
  </si>
  <si>
    <t>10,14</t>
  </si>
  <si>
    <t>513,50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</si>
  <si>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</si>
  <si>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</si>
  <si>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14.02.2023</t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</si>
  <si>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SEDIMENTARES, ÁREA DE PROTEÇÃO DO RESERVATÓRIO ELEVADO E DISTRIBUIÇÃO LOCAL DE ÁGUA FRIA.</t>
    </r>
  </si>
  <si>
    <t>SINAPI      94713</t>
  </si>
  <si>
    <t>ADAPTADOR COM FLANGES LIVRES, PVC, SOLDÁVEL, DN 75 MM X 2 1/2 , INSTALADO EM RESERVAÇÃO DE ÁGUA DE EDIFICAÇÃO QUE POSSUA RESERVATÓRIO DE FIBRA/FIBROCIMENTO   FORNECIMENTO E INSTALAÇÃO. AF_06/2016</t>
  </si>
  <si>
    <t>2.7.22</t>
  </si>
  <si>
    <t>2.7.22. 94713 - ADAPTADOR COM FLANGES LIVRES, PVC, SOLDÁVEL, DN 75 MM X 2 1/2 , INSTALADO EM RESERVAÇÃO DE ÁGUA DE EDIFICAÇÃO QUE POSSUA RESERVATÓRIO DE FIBRA/FIBROCIMENTO   FORNECIMENTO E INSTALAÇÃO. AF_06/2016</t>
  </si>
  <si>
    <t>83</t>
  </si>
  <si>
    <t>ADAPTADOR PVC SOLDAVEL, COM FLANGES LIVRES, 75 MM X 2  1/2", PARA CAIXA D' AGUA</t>
  </si>
  <si>
    <t>SOLUCAO PREPARADORA / LIMPADORA PARA PVC, FRASCO COM 1000 CM3</t>
  </si>
  <si>
    <t>237,57</t>
  </si>
  <si>
    <t>0,1940000</t>
  </si>
  <si>
    <t>3,89</t>
  </si>
  <si>
    <t>0,0520000</t>
  </si>
  <si>
    <t>3,62</t>
  </si>
  <si>
    <t>0,0310000</t>
  </si>
  <si>
    <t>0,3080000</t>
  </si>
  <si>
    <t>5,87</t>
  </si>
  <si>
    <t>7,15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</si>
  <si>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</si>
  <si>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</si>
  <si>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</si>
  <si>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</si>
  <si>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</si>
  <si>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</si>
  <si>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</si>
  <si>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</si>
  <si>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COTAÇÃO DE CUSTO UNITÁRIO DAS LOJAS DE MATERIAL DE CONSTRUÇÃO LOCAL</t>
  </si>
  <si>
    <t>Item</t>
  </si>
  <si>
    <t>Descrição</t>
  </si>
  <si>
    <t>Unid.</t>
  </si>
  <si>
    <t>Quant.</t>
  </si>
  <si>
    <t>CÓDIGO DE REFERÊNCIA</t>
  </si>
  <si>
    <t>Código</t>
  </si>
  <si>
    <t>CONSTRUÇÃO DA ESTRUTURA DE SUSTENTAÇÃO DO RESERVATÓRIO ELEVADO</t>
  </si>
  <si>
    <t>ACARI           CNPJ: 05.138.730/0001-77</t>
  </si>
  <si>
    <t xml:space="preserve">ARTE E FERRO   CNPJ: 29.898.967/0001-14 </t>
  </si>
  <si>
    <t>M P ARTEFATOS EM CIMENTO        CNPJ: 14.737.714/0001-91</t>
  </si>
  <si>
    <t>Valor Unitário      da Média Proporcional         sem Mão de Obra e sem BDI</t>
  </si>
  <si>
    <t>Valor Unitário      da Média Proporcional, incluindo 35% da Mão de Obra e sem BDI</t>
  </si>
  <si>
    <t>Valor Unitário        sem BDI</t>
  </si>
  <si>
    <t>Valor Unitário         sem BDI</t>
  </si>
  <si>
    <t>Pilar em concreto pré moldado 7,30 x 0,30 x 0,25</t>
  </si>
  <si>
    <t>-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</si>
  <si>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</si>
  <si>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</si>
  <si>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</si>
  <si>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</si>
  <si>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</si>
  <si>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</si>
  <si>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</si>
  <si>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</si>
  <si>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</si>
  <si>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</si>
  <si>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DISTRITO CAMPO VERDE IV, ITAITUBA-PARÁ.</t>
    </r>
  </si>
  <si>
    <t>DISTRITO CAMPO VERDE IV, ITAITUBA-PARÁ.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</si>
  <si>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DISTRITO CAMPO VERDE IV, ITAITUBA-PARÁ.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</si>
</sst>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#,##0.0"/>
    <numFmt numFmtId="167" formatCode="_(* #,##0.00_);_(* \(#,##0.00\);_(* &quot;-&quot;??_);_(@_)"/>
    <numFmt numFmtId="168" formatCode="_([$€-2]* #,##0.00_);_([$€-2]* \(#,##0.00\);_([$€-2]* &quot;-&quot;??_)"/>
    <numFmt numFmtId="169" formatCode="_-* #,##0.00_-;\-* #,##0.00_-;_-* \-??_-;_-@_-"/>
    <numFmt numFmtId="170" formatCode="0.00000"/>
    <numFmt numFmtId="171" formatCode="0.000000"/>
    <numFmt numFmtId="172" formatCode="_(&quot;R$ &quot;* #,##0.00_);_(&quot;R$ &quot;* \(#,##0.00\);_(&quot;R$ &quot;* &quot;-&quot;??_);_(@_)"/>
    <numFmt numFmtId="173" formatCode="#,##0.00\ ;\-#,##0.00\ ;&quot; -&quot;#\ ;@\ "/>
    <numFmt numFmtId="174" formatCode="_-&quot;R$ &quot;* #,##0.00_-;&quot;-R$ &quot;* #,##0.00_-;_-&quot;R$ &quot;* \-??_-;_-@_-"/>
    <numFmt numFmtId="175" formatCode="0.0000000"/>
    <numFmt numFmtId="176" formatCode="_-[$R$-416]* #,##0.00_-;\-[$R$-416]* #,##0.00_-;_-[$R$-416]* &quot;-&quot;??_-;_-@_-"/>
    <numFmt numFmtId="177" formatCode="&quot;R$&quot;\ #,##0.00"/>
  </numFmts>
  <fonts count="6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1"/>
      <color theme="1"/>
      <name val="Arial Black"/>
      <family val="2"/>
    </font>
    <font>
      <b/>
      <sz val="10"/>
      <color theme="1"/>
      <name val="Arial Black"/>
      <family val="2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64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0"/>
    <xf numFmtId="168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15" fillId="0" borderId="0"/>
    <xf numFmtId="9" fontId="10" fillId="0" borderId="0" applyFont="0" applyFill="0" applyBorder="0" applyAlignment="0" applyProtection="0"/>
    <xf numFmtId="9" fontId="15" fillId="0" borderId="0" applyFill="0" applyBorder="0" applyAlignment="0" applyProtection="0"/>
    <xf numFmtId="169" fontId="15" fillId="0" borderId="0" applyFill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6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8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6" borderId="0" applyNumberFormat="0" applyBorder="0" applyAlignment="0" applyProtection="0"/>
    <xf numFmtId="0" fontId="15" fillId="15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8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0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2" borderId="0" applyNumberFormat="0" applyBorder="0" applyAlignment="0" applyProtection="0"/>
    <xf numFmtId="0" fontId="16" fillId="25" borderId="0" applyNumberFormat="0" applyBorder="0" applyAlignment="0" applyProtection="0"/>
    <xf numFmtId="0" fontId="16" fillId="8" borderId="0" applyNumberFormat="0" applyBorder="0" applyAlignment="0" applyProtection="0"/>
    <xf numFmtId="0" fontId="17" fillId="9" borderId="0" applyNumberFormat="0" applyBorder="0" applyAlignment="0" applyProtection="0"/>
    <xf numFmtId="0" fontId="18" fillId="24" borderId="60" applyNumberFormat="0" applyAlignment="0" applyProtection="0"/>
    <xf numFmtId="0" fontId="18" fillId="26" borderId="60" applyNumberFormat="0" applyAlignment="0" applyProtection="0"/>
    <xf numFmtId="0" fontId="19" fillId="27" borderId="61" applyNumberFormat="0" applyAlignment="0" applyProtection="0"/>
    <xf numFmtId="0" fontId="20" fillId="0" borderId="62" applyNumberFormat="0" applyFill="0" applyAlignment="0" applyProtection="0"/>
    <xf numFmtId="0" fontId="16" fillId="28" borderId="0" applyNumberFormat="0" applyBorder="0" applyAlignment="0" applyProtection="0"/>
    <xf numFmtId="0" fontId="16" fillId="22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23" borderId="0" applyNumberFormat="0" applyBorder="0" applyAlignment="0" applyProtection="0"/>
    <xf numFmtId="0" fontId="16" fillId="31" borderId="0" applyNumberFormat="0" applyBorder="0" applyAlignment="0" applyProtection="0"/>
    <xf numFmtId="0" fontId="16" fillId="22" borderId="0" applyNumberFormat="0" applyBorder="0" applyAlignment="0" applyProtection="0"/>
    <xf numFmtId="0" fontId="16" fillId="32" borderId="0" applyNumberFormat="0" applyBorder="0" applyAlignment="0" applyProtection="0"/>
    <xf numFmtId="0" fontId="21" fillId="14" borderId="60" applyNumberFormat="0" applyAlignment="0" applyProtection="0"/>
    <xf numFmtId="0" fontId="21" fillId="8" borderId="60" applyNumberFormat="0" applyAlignment="0" applyProtection="0"/>
    <xf numFmtId="0" fontId="15" fillId="0" borderId="0"/>
    <xf numFmtId="0" fontId="15" fillId="0" borderId="0"/>
    <xf numFmtId="174" fontId="15" fillId="0" borderId="0" applyFill="0" applyBorder="0" applyAlignment="0" applyProtection="0"/>
    <xf numFmtId="172" fontId="31" fillId="0" borderId="0" applyFont="0" applyFill="0" applyBorder="0" applyAlignment="0" applyProtection="0"/>
    <xf numFmtId="172" fontId="10" fillId="0" borderId="0" applyFont="0" applyFill="0" applyBorder="0" applyAlignment="0" applyProtection="0"/>
    <xf numFmtId="172" fontId="31" fillId="0" borderId="0" applyFont="0" applyFill="0" applyBorder="0" applyAlignment="0" applyProtection="0"/>
    <xf numFmtId="172" fontId="10" fillId="0" borderId="0" applyFont="0" applyFill="0" applyBorder="0" applyAlignment="0" applyProtection="0"/>
    <xf numFmtId="172" fontId="31" fillId="0" borderId="0" applyFill="0" applyBorder="0" applyAlignment="0" applyProtection="0"/>
    <xf numFmtId="0" fontId="10" fillId="0" borderId="0"/>
    <xf numFmtId="0" fontId="22" fillId="0" borderId="0" applyBorder="0" applyProtection="0"/>
    <xf numFmtId="0" fontId="10" fillId="0" borderId="0"/>
    <xf numFmtId="0" fontId="10" fillId="0" borderId="0"/>
    <xf numFmtId="0" fontId="31" fillId="0" borderId="0"/>
    <xf numFmtId="0" fontId="10" fillId="10" borderId="63" applyNumberFormat="0" applyAlignment="0" applyProtection="0"/>
    <xf numFmtId="0" fontId="23" fillId="24" borderId="64" applyNumberFormat="0" applyAlignment="0" applyProtection="0"/>
    <xf numFmtId="0" fontId="23" fillId="26" borderId="64" applyNumberFormat="0" applyAlignment="0" applyProtection="0"/>
    <xf numFmtId="167" fontId="10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65" applyNumberFormat="0" applyFill="0" applyAlignment="0" applyProtection="0"/>
    <xf numFmtId="0" fontId="33" fillId="0" borderId="66" applyNumberFormat="0" applyFill="0" applyAlignment="0" applyProtection="0"/>
    <xf numFmtId="0" fontId="32" fillId="0" borderId="0" applyNumberFormat="0" applyFill="0" applyBorder="0" applyAlignment="0" applyProtection="0"/>
    <xf numFmtId="0" fontId="28" fillId="0" borderId="67" applyNumberFormat="0" applyFill="0" applyAlignment="0" applyProtection="0"/>
    <xf numFmtId="0" fontId="34" fillId="0" borderId="67" applyNumberFormat="0" applyFill="0" applyAlignment="0" applyProtection="0"/>
    <xf numFmtId="0" fontId="29" fillId="0" borderId="68" applyNumberFormat="0" applyFill="0" applyAlignment="0" applyProtection="0"/>
    <xf numFmtId="0" fontId="35" fillId="0" borderId="69" applyNumberFormat="0" applyFill="0" applyAlignment="0" applyProtection="0"/>
    <xf numFmtId="0" fontId="29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0" fillId="0" borderId="70" applyNumberFormat="0" applyFill="0" applyAlignment="0" applyProtection="0"/>
    <xf numFmtId="0" fontId="30" fillId="0" borderId="71" applyNumberFormat="0" applyFill="0" applyAlignment="0" applyProtection="0"/>
    <xf numFmtId="43" fontId="3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73" fontId="15" fillId="0" borderId="0"/>
    <xf numFmtId="172" fontId="10" fillId="0" borderId="0" applyFont="0" applyFill="0" applyBorder="0" applyAlignment="0" applyProtection="0"/>
    <xf numFmtId="172" fontId="10" fillId="0" borderId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1" fillId="0" borderId="0"/>
    <xf numFmtId="172" fontId="31" fillId="0" borderId="0" applyFont="0" applyFill="0" applyBorder="0" applyAlignment="0" applyProtection="0"/>
    <xf numFmtId="0" fontId="22" fillId="0" borderId="0" applyBorder="0" applyProtection="0"/>
    <xf numFmtId="0" fontId="18" fillId="24" borderId="118" applyNumberFormat="0" applyAlignment="0" applyProtection="0"/>
    <xf numFmtId="0" fontId="18" fillId="26" borderId="118" applyNumberFormat="0" applyAlignment="0" applyProtection="0"/>
    <xf numFmtId="0" fontId="21" fillId="14" borderId="118" applyNumberFormat="0" applyAlignment="0" applyProtection="0"/>
    <xf numFmtId="0" fontId="21" fillId="8" borderId="118" applyNumberFormat="0" applyAlignment="0" applyProtection="0"/>
    <xf numFmtId="43" fontId="10" fillId="0" borderId="0" applyFont="0" applyFill="0" applyBorder="0" applyAlignment="0" applyProtection="0"/>
    <xf numFmtId="0" fontId="10" fillId="0" borderId="0"/>
    <xf numFmtId="172" fontId="10" fillId="0" borderId="0" applyFont="0" applyFill="0" applyBorder="0" applyAlignment="0" applyProtection="0"/>
    <xf numFmtId="0" fontId="18" fillId="24" borderId="111" applyNumberFormat="0" applyAlignment="0" applyProtection="0"/>
    <xf numFmtId="0" fontId="18" fillId="26" borderId="111" applyNumberFormat="0" applyAlignment="0" applyProtection="0"/>
    <xf numFmtId="0" fontId="21" fillId="14" borderId="111" applyNumberFormat="0" applyAlignment="0" applyProtection="0"/>
    <xf numFmtId="0" fontId="21" fillId="8" borderId="111" applyNumberFormat="0" applyAlignment="0" applyProtection="0"/>
    <xf numFmtId="0" fontId="10" fillId="10" borderId="112" applyNumberFormat="0" applyAlignment="0" applyProtection="0"/>
    <xf numFmtId="0" fontId="23" fillId="24" borderId="113" applyNumberFormat="0" applyAlignment="0" applyProtection="0"/>
    <xf numFmtId="0" fontId="23" fillId="26" borderId="113" applyNumberFormat="0" applyAlignment="0" applyProtection="0"/>
    <xf numFmtId="0" fontId="29" fillId="0" borderId="114" applyNumberFormat="0" applyFill="0" applyAlignment="0" applyProtection="0"/>
    <xf numFmtId="0" fontId="35" fillId="0" borderId="115" applyNumberFormat="0" applyFill="0" applyAlignment="0" applyProtection="0"/>
    <xf numFmtId="0" fontId="30" fillId="0" borderId="116" applyNumberFormat="0" applyFill="0" applyAlignment="0" applyProtection="0"/>
    <xf numFmtId="0" fontId="30" fillId="0" borderId="117" applyNumberFormat="0" applyFill="0" applyAlignment="0" applyProtection="0"/>
    <xf numFmtId="0" fontId="10" fillId="10" borderId="119" applyNumberFormat="0" applyAlignment="0" applyProtection="0"/>
    <xf numFmtId="0" fontId="23" fillId="24" borderId="120" applyNumberFormat="0" applyAlignment="0" applyProtection="0"/>
    <xf numFmtId="0" fontId="23" fillId="26" borderId="120" applyNumberFormat="0" applyAlignment="0" applyProtection="0"/>
    <xf numFmtId="0" fontId="29" fillId="0" borderId="121" applyNumberFormat="0" applyFill="0" applyAlignment="0" applyProtection="0"/>
    <xf numFmtId="0" fontId="35" fillId="0" borderId="122" applyNumberFormat="0" applyFill="0" applyAlignment="0" applyProtection="0"/>
    <xf numFmtId="0" fontId="30" fillId="0" borderId="123" applyNumberFormat="0" applyFill="0" applyAlignment="0" applyProtection="0"/>
    <xf numFmtId="0" fontId="30" fillId="0" borderId="124" applyNumberFormat="0" applyFill="0" applyAlignment="0" applyProtection="0"/>
  </cellStyleXfs>
  <cellXfs count="515">
    <xf numFmtId="0" fontId="0" fillId="0" borderId="0" xfId="0"/>
    <xf numFmtId="44" fontId="0" fillId="0" borderId="0" xfId="1" applyFont="1"/>
    <xf numFmtId="10" fontId="48" fillId="0" borderId="22" xfId="2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44" fontId="0" fillId="0" borderId="0" xfId="0" applyNumberFormat="1"/>
    <xf numFmtId="9" fontId="0" fillId="0" borderId="0" xfId="2" applyFont="1"/>
    <xf numFmtId="0" fontId="8" fillId="0" borderId="7" xfId="0" applyFont="1" applyBorder="1" applyAlignment="1">
      <alignment horizontal="center" vertical="center" wrapText="1"/>
    </xf>
    <xf numFmtId="9" fontId="8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left" vertical="center" wrapText="1"/>
    </xf>
    <xf numFmtId="0" fontId="9" fillId="0" borderId="18" xfId="0" applyFont="1" applyBorder="1" applyAlignment="1">
      <alignment horizontal="center" vertical="center" wrapText="1"/>
    </xf>
    <xf numFmtId="3" fontId="9" fillId="0" borderId="18" xfId="0" applyNumberFormat="1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 wrapText="1"/>
    </xf>
    <xf numFmtId="0" fontId="11" fillId="0" borderId="29" xfId="0" applyFont="1" applyBorder="1" applyAlignment="1">
      <alignment vertical="center" wrapText="1"/>
    </xf>
    <xf numFmtId="0" fontId="11" fillId="0" borderId="29" xfId="0" applyFont="1" applyBorder="1" applyAlignment="1">
      <alignment horizontal="center" vertical="center" wrapText="1"/>
    </xf>
    <xf numFmtId="4" fontId="11" fillId="0" borderId="29" xfId="0" applyNumberFormat="1" applyFont="1" applyBorder="1" applyAlignment="1">
      <alignment horizontal="right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0" borderId="20" xfId="0" applyFont="1" applyBorder="1" applyAlignment="1">
      <alignment vertical="center" wrapText="1"/>
    </xf>
    <xf numFmtId="4" fontId="11" fillId="0" borderId="20" xfId="0" applyNumberFormat="1" applyFont="1" applyBorder="1" applyAlignment="1">
      <alignment vertical="center" wrapText="1"/>
    </xf>
    <xf numFmtId="4" fontId="11" fillId="0" borderId="20" xfId="0" applyNumberFormat="1" applyFont="1" applyBorder="1" applyAlignment="1">
      <alignment horizontal="right" vertical="center" wrapText="1"/>
    </xf>
    <xf numFmtId="0" fontId="11" fillId="0" borderId="31" xfId="0" applyFont="1" applyBorder="1" applyAlignment="1">
      <alignment horizontal="center" vertical="center" wrapText="1"/>
    </xf>
    <xf numFmtId="0" fontId="11" fillId="0" borderId="26" xfId="0" applyFont="1" applyBorder="1" applyAlignment="1">
      <alignment vertical="center" wrapText="1"/>
    </xf>
    <xf numFmtId="0" fontId="11" fillId="0" borderId="26" xfId="0" applyFont="1" applyBorder="1" applyAlignment="1">
      <alignment horizontal="center" vertical="center" wrapText="1"/>
    </xf>
    <xf numFmtId="4" fontId="11" fillId="0" borderId="26" xfId="0" applyNumberFormat="1" applyFont="1" applyBorder="1" applyAlignment="1">
      <alignment horizontal="right" vertical="center" wrapText="1"/>
    </xf>
    <xf numFmtId="0" fontId="9" fillId="0" borderId="32" xfId="0" applyFont="1" applyBorder="1" applyAlignment="1">
      <alignment vertical="center" wrapText="1"/>
    </xf>
    <xf numFmtId="1" fontId="9" fillId="0" borderId="29" xfId="0" applyNumberFormat="1" applyFont="1" applyBorder="1" applyAlignment="1">
      <alignment horizontal="center" vertical="center"/>
    </xf>
    <xf numFmtId="0" fontId="9" fillId="0" borderId="33" xfId="0" applyFont="1" applyBorder="1" applyAlignment="1">
      <alignment vertical="center" wrapText="1"/>
    </xf>
    <xf numFmtId="1" fontId="9" fillId="0" borderId="20" xfId="0" applyNumberFormat="1" applyFont="1" applyBorder="1" applyAlignment="1">
      <alignment horizontal="center" vertical="center"/>
    </xf>
    <xf numFmtId="0" fontId="9" fillId="0" borderId="20" xfId="0" applyFont="1" applyBorder="1" applyAlignment="1">
      <alignment vertical="center" wrapText="1"/>
    </xf>
    <xf numFmtId="4" fontId="11" fillId="0" borderId="28" xfId="0" applyNumberFormat="1" applyFont="1" applyBorder="1" applyAlignment="1">
      <alignment horizontal="center" vertical="center" wrapText="1"/>
    </xf>
    <xf numFmtId="4" fontId="11" fillId="0" borderId="29" xfId="0" applyNumberFormat="1" applyFont="1" applyBorder="1" applyAlignment="1">
      <alignment vertical="center" wrapText="1"/>
    </xf>
    <xf numFmtId="4" fontId="11" fillId="0" borderId="29" xfId="0" applyNumberFormat="1" applyFont="1" applyBorder="1" applyAlignment="1">
      <alignment horizontal="center" vertical="center" wrapText="1"/>
    </xf>
    <xf numFmtId="4" fontId="11" fillId="0" borderId="30" xfId="0" applyNumberFormat="1" applyFont="1" applyBorder="1" applyAlignment="1">
      <alignment horizontal="center" vertical="center" wrapText="1"/>
    </xf>
    <xf numFmtId="4" fontId="11" fillId="0" borderId="20" xfId="0" applyNumberFormat="1" applyFont="1" applyBorder="1" applyAlignment="1">
      <alignment horizontal="center" vertical="center" wrapText="1"/>
    </xf>
    <xf numFmtId="4" fontId="11" fillId="0" borderId="17" xfId="0" applyNumberFormat="1" applyFont="1" applyBorder="1" applyAlignment="1">
      <alignment horizontal="center" vertical="center" wrapText="1"/>
    </xf>
    <xf numFmtId="4" fontId="11" fillId="0" borderId="18" xfId="0" applyNumberFormat="1" applyFont="1" applyBorder="1" applyAlignment="1">
      <alignment vertical="center" wrapText="1"/>
    </xf>
    <xf numFmtId="4" fontId="11" fillId="0" borderId="18" xfId="0" applyNumberFormat="1" applyFont="1" applyBorder="1" applyAlignment="1">
      <alignment horizontal="center" vertical="center" wrapText="1"/>
    </xf>
    <xf numFmtId="4" fontId="11" fillId="0" borderId="18" xfId="0" applyNumberFormat="1" applyFont="1" applyBorder="1" applyAlignment="1">
      <alignment horizontal="right" vertical="center" wrapText="1"/>
    </xf>
    <xf numFmtId="4" fontId="11" fillId="0" borderId="34" xfId="0" applyNumberFormat="1" applyFont="1" applyBorder="1" applyAlignment="1">
      <alignment horizontal="center" vertical="center" wrapText="1"/>
    </xf>
    <xf numFmtId="4" fontId="11" fillId="0" borderId="35" xfId="0" applyNumberFormat="1" applyFont="1" applyBorder="1" applyAlignment="1">
      <alignment vertical="center" wrapText="1"/>
    </xf>
    <xf numFmtId="4" fontId="11" fillId="0" borderId="35" xfId="0" applyNumberFormat="1" applyFont="1" applyBorder="1" applyAlignment="1">
      <alignment horizontal="center" vertical="center" wrapText="1"/>
    </xf>
    <xf numFmtId="4" fontId="11" fillId="0" borderId="35" xfId="0" applyNumberFormat="1" applyFont="1" applyBorder="1" applyAlignment="1">
      <alignment horizontal="right" vertical="center" wrapText="1"/>
    </xf>
    <xf numFmtId="0" fontId="11" fillId="0" borderId="35" xfId="0" applyFont="1" applyBorder="1" applyAlignment="1">
      <alignment horizontal="center" vertical="center" wrapText="1"/>
    </xf>
    <xf numFmtId="0" fontId="9" fillId="0" borderId="26" xfId="0" applyFont="1" applyBorder="1" applyAlignment="1">
      <alignment vertical="center" wrapText="1"/>
    </xf>
    <xf numFmtId="3" fontId="9" fillId="0" borderId="29" xfId="0" applyNumberFormat="1" applyFont="1" applyBorder="1" applyAlignment="1">
      <alignment horizontal="center" vertical="center"/>
    </xf>
    <xf numFmtId="3" fontId="9" fillId="0" borderId="20" xfId="0" applyNumberFormat="1" applyFont="1" applyBorder="1" applyAlignment="1">
      <alignment horizontal="center" vertical="center"/>
    </xf>
    <xf numFmtId="0" fontId="9" fillId="0" borderId="27" xfId="0" applyFont="1" applyBorder="1" applyAlignment="1">
      <alignment vertical="center" wrapText="1"/>
    </xf>
    <xf numFmtId="0" fontId="9" fillId="0" borderId="27" xfId="0" applyFont="1" applyBorder="1" applyAlignment="1">
      <alignment horizontal="left" vertical="center" wrapText="1"/>
    </xf>
    <xf numFmtId="0" fontId="9" fillId="0" borderId="20" xfId="0" applyFont="1" applyBorder="1" applyAlignment="1">
      <alignment horizontal="center" vertical="center" wrapText="1"/>
    </xf>
    <xf numFmtId="3" fontId="9" fillId="0" borderId="20" xfId="0" applyNumberFormat="1" applyFont="1" applyBorder="1" applyAlignment="1">
      <alignment horizontal="center" vertical="center" wrapText="1"/>
    </xf>
    <xf numFmtId="4" fontId="11" fillId="0" borderId="26" xfId="0" applyNumberFormat="1" applyFont="1" applyBorder="1" applyAlignment="1">
      <alignment vertical="center" wrapText="1"/>
    </xf>
    <xf numFmtId="2" fontId="11" fillId="0" borderId="26" xfId="0" applyNumberFormat="1" applyFont="1" applyBorder="1" applyAlignment="1">
      <alignment horizontal="center" vertical="center" wrapText="1"/>
    </xf>
    <xf numFmtId="0" fontId="11" fillId="0" borderId="41" xfId="0" applyFont="1" applyBorder="1" applyAlignment="1">
      <alignment horizontal="center" vertical="center" wrapText="1"/>
    </xf>
    <xf numFmtId="4" fontId="11" fillId="0" borderId="42" xfId="0" applyNumberFormat="1" applyFont="1" applyBorder="1" applyAlignment="1">
      <alignment vertical="center" wrapText="1"/>
    </xf>
    <xf numFmtId="0" fontId="11" fillId="0" borderId="42" xfId="0" applyFont="1" applyBorder="1" applyAlignment="1">
      <alignment horizontal="center" vertical="center" wrapText="1"/>
    </xf>
    <xf numFmtId="4" fontId="11" fillId="0" borderId="42" xfId="0" applyNumberFormat="1" applyFont="1" applyBorder="1" applyAlignment="1">
      <alignment horizontal="right" vertical="center" wrapText="1"/>
    </xf>
    <xf numFmtId="0" fontId="8" fillId="0" borderId="7" xfId="0" applyFont="1" applyBorder="1" applyAlignment="1">
      <alignment horizontal="center" vertical="center"/>
    </xf>
    <xf numFmtId="0" fontId="9" fillId="0" borderId="20" xfId="0" applyFont="1" applyBorder="1" applyAlignment="1">
      <alignment vertical="distributed" wrapText="1"/>
    </xf>
    <xf numFmtId="166" fontId="9" fillId="0" borderId="29" xfId="0" applyNumberFormat="1" applyFont="1" applyBorder="1" applyAlignment="1">
      <alignment horizontal="center" vertical="center" wrapText="1"/>
    </xf>
    <xf numFmtId="4" fontId="11" fillId="0" borderId="41" xfId="0" applyNumberFormat="1" applyFont="1" applyBorder="1" applyAlignment="1">
      <alignment horizontal="center" vertical="center" wrapText="1"/>
    </xf>
    <xf numFmtId="0" fontId="9" fillId="0" borderId="42" xfId="0" applyFont="1" applyBorder="1" applyAlignment="1">
      <alignment vertical="center" wrapText="1"/>
    </xf>
    <xf numFmtId="4" fontId="11" fillId="0" borderId="42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/>
    </xf>
    <xf numFmtId="4" fontId="11" fillId="3" borderId="18" xfId="0" applyNumberFormat="1" applyFont="1" applyFill="1" applyBorder="1" applyAlignment="1">
      <alignment horizontal="right" vertical="center" wrapText="1"/>
    </xf>
    <xf numFmtId="2" fontId="9" fillId="0" borderId="18" xfId="0" applyNumberFormat="1" applyFont="1" applyBorder="1" applyAlignment="1">
      <alignment horizontal="right" vertical="center"/>
    </xf>
    <xf numFmtId="4" fontId="11" fillId="0" borderId="40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4" fontId="11" fillId="0" borderId="20" xfId="0" applyNumberFormat="1" applyFont="1" applyBorder="1" applyAlignment="1">
      <alignment horizontal="right" vertical="center"/>
    </xf>
    <xf numFmtId="4" fontId="11" fillId="0" borderId="20" xfId="0" applyNumberFormat="1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7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0" fillId="0" borderId="0" xfId="0" applyFont="1" applyAlignment="1">
      <alignment horizontal="left"/>
    </xf>
    <xf numFmtId="10" fontId="40" fillId="0" borderId="0" xfId="0" applyNumberFormat="1" applyFont="1" applyAlignment="1">
      <alignment horizontal="center" vertical="center"/>
    </xf>
    <xf numFmtId="0" fontId="11" fillId="0" borderId="40" xfId="0" applyFont="1" applyBorder="1" applyAlignment="1">
      <alignment horizontal="center" vertical="center" wrapText="1"/>
    </xf>
    <xf numFmtId="0" fontId="11" fillId="0" borderId="91" xfId="0" applyFont="1" applyBorder="1" applyAlignment="1">
      <alignment horizontal="center" vertical="center" wrapText="1"/>
    </xf>
    <xf numFmtId="0" fontId="11" fillId="0" borderId="40" xfId="0" applyFont="1" applyBorder="1" applyAlignment="1">
      <alignment vertical="center" wrapText="1"/>
    </xf>
    <xf numFmtId="0" fontId="9" fillId="0" borderId="18" xfId="0" quotePrefix="1" applyFont="1" applyBorder="1" applyAlignment="1">
      <alignment vertical="center" wrapText="1"/>
    </xf>
    <xf numFmtId="0" fontId="9" fillId="0" borderId="18" xfId="0" applyFont="1" applyBorder="1" applyAlignment="1">
      <alignment vertical="center" wrapText="1"/>
    </xf>
    <xf numFmtId="4" fontId="11" fillId="0" borderId="18" xfId="0" applyNumberFormat="1" applyFont="1" applyBorder="1" applyAlignment="1">
      <alignment vertical="center"/>
    </xf>
    <xf numFmtId="4" fontId="11" fillId="0" borderId="31" xfId="0" applyNumberFormat="1" applyFont="1" applyBorder="1" applyAlignment="1">
      <alignment horizontal="center" vertical="center" wrapText="1"/>
    </xf>
    <xf numFmtId="0" fontId="9" fillId="0" borderId="40" xfId="0" applyFont="1" applyBorder="1" applyAlignment="1">
      <alignment vertical="center" wrapText="1"/>
    </xf>
    <xf numFmtId="4" fontId="11" fillId="0" borderId="26" xfId="0" applyNumberFormat="1" applyFont="1" applyBorder="1" applyAlignment="1">
      <alignment horizontal="center" vertical="center" wrapText="1"/>
    </xf>
    <xf numFmtId="0" fontId="9" fillId="0" borderId="40" xfId="0" applyFont="1" applyBorder="1" applyAlignment="1">
      <alignment horizontal="center" vertical="center" wrapText="1"/>
    </xf>
    <xf numFmtId="4" fontId="11" fillId="0" borderId="40" xfId="0" applyNumberFormat="1" applyFont="1" applyBorder="1" applyAlignment="1">
      <alignment vertical="center"/>
    </xf>
    <xf numFmtId="0" fontId="3" fillId="0" borderId="11" xfId="0" applyFont="1" applyBorder="1" applyAlignment="1">
      <alignment horizontal="left" vertical="center" wrapText="1"/>
    </xf>
    <xf numFmtId="166" fontId="9" fillId="0" borderId="20" xfId="0" applyNumberFormat="1" applyFont="1" applyBorder="1" applyAlignment="1">
      <alignment horizontal="center" vertical="center"/>
    </xf>
    <xf numFmtId="3" fontId="9" fillId="0" borderId="35" xfId="0" applyNumberFormat="1" applyFont="1" applyBorder="1" applyAlignment="1">
      <alignment horizontal="center" vertical="center" wrapText="1"/>
    </xf>
    <xf numFmtId="0" fontId="9" fillId="0" borderId="29" xfId="0" applyFont="1" applyBorder="1" applyAlignment="1">
      <alignment vertical="center" wrapText="1"/>
    </xf>
    <xf numFmtId="3" fontId="11" fillId="0" borderId="29" xfId="0" applyNumberFormat="1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9" fillId="0" borderId="4" xfId="0" applyFont="1" applyBorder="1" applyAlignment="1">
      <alignment vertical="center" wrapText="1"/>
    </xf>
    <xf numFmtId="4" fontId="9" fillId="0" borderId="20" xfId="0" applyNumberFormat="1" applyFont="1" applyBorder="1" applyAlignment="1">
      <alignment horizontal="right" vertical="center" wrapText="1"/>
    </xf>
    <xf numFmtId="0" fontId="11" fillId="0" borderId="35" xfId="0" applyFont="1" applyBorder="1" applyAlignment="1">
      <alignment horizontal="left" vertical="center" wrapText="1"/>
    </xf>
    <xf numFmtId="10" fontId="44" fillId="0" borderId="100" xfId="8" applyNumberFormat="1" applyFont="1" applyBorder="1" applyAlignment="1">
      <alignment vertical="center"/>
    </xf>
    <xf numFmtId="10" fontId="44" fillId="0" borderId="22" xfId="8" applyNumberFormat="1" applyFont="1" applyBorder="1" applyAlignment="1">
      <alignment vertical="center"/>
    </xf>
    <xf numFmtId="10" fontId="44" fillId="0" borderId="50" xfId="8" applyNumberFormat="1" applyFont="1" applyBorder="1" applyAlignment="1">
      <alignment vertical="center"/>
    </xf>
    <xf numFmtId="44" fontId="44" fillId="0" borderId="37" xfId="60" applyNumberFormat="1" applyFont="1" applyBorder="1" applyAlignment="1">
      <alignment vertical="center"/>
    </xf>
    <xf numFmtId="44" fontId="44" fillId="0" borderId="22" xfId="60" applyNumberFormat="1" applyFont="1" applyBorder="1" applyAlignment="1">
      <alignment vertical="center"/>
    </xf>
    <xf numFmtId="44" fontId="44" fillId="0" borderId="50" xfId="60" applyNumberFormat="1" applyFont="1" applyBorder="1" applyAlignment="1">
      <alignment vertical="center"/>
    </xf>
    <xf numFmtId="10" fontId="44" fillId="0" borderId="128" xfId="8" applyNumberFormat="1" applyFont="1" applyBorder="1" applyAlignment="1">
      <alignment vertical="center"/>
    </xf>
    <xf numFmtId="10" fontId="44" fillId="0" borderId="126" xfId="8" applyNumberFormat="1" applyFont="1" applyBorder="1" applyAlignment="1">
      <alignment vertical="center"/>
    </xf>
    <xf numFmtId="10" fontId="44" fillId="0" borderId="77" xfId="8" applyNumberFormat="1" applyFont="1" applyBorder="1" applyAlignment="1">
      <alignment vertical="center"/>
    </xf>
    <xf numFmtId="44" fontId="44" fillId="0" borderId="52" xfId="60" applyNumberFormat="1" applyFont="1" applyBorder="1" applyAlignment="1">
      <alignment vertical="center"/>
    </xf>
    <xf numFmtId="174" fontId="48" fillId="0" borderId="22" xfId="60" applyFont="1" applyBorder="1" applyAlignment="1">
      <alignment horizontal="right" vertical="center"/>
    </xf>
    <xf numFmtId="1" fontId="47" fillId="0" borderId="24" xfId="3" applyNumberFormat="1" applyFont="1" applyBorder="1" applyAlignment="1">
      <alignment vertical="top"/>
    </xf>
    <xf numFmtId="44" fontId="47" fillId="0" borderId="22" xfId="60" applyNumberFormat="1" applyFont="1" applyBorder="1" applyAlignment="1">
      <alignment vertical="top"/>
    </xf>
    <xf numFmtId="44" fontId="47" fillId="0" borderId="50" xfId="60" applyNumberFormat="1" applyFont="1" applyBorder="1" applyAlignment="1">
      <alignment vertical="top"/>
    </xf>
    <xf numFmtId="10" fontId="44" fillId="0" borderId="22" xfId="60" applyNumberFormat="1" applyFont="1" applyBorder="1" applyAlignment="1">
      <alignment vertical="top"/>
    </xf>
    <xf numFmtId="10" fontId="44" fillId="0" borderId="50" xfId="60" applyNumberFormat="1" applyFont="1" applyBorder="1" applyAlignment="1">
      <alignment vertical="top"/>
    </xf>
    <xf numFmtId="44" fontId="47" fillId="0" borderId="38" xfId="60" applyNumberFormat="1" applyFont="1" applyBorder="1" applyAlignment="1">
      <alignment vertical="top"/>
    </xf>
    <xf numFmtId="44" fontId="47" fillId="0" borderId="52" xfId="60" applyNumberFormat="1" applyFont="1" applyBorder="1" applyAlignment="1">
      <alignment vertical="top"/>
    </xf>
    <xf numFmtId="1" fontId="47" fillId="0" borderId="105" xfId="3" applyNumberFormat="1" applyFont="1" applyBorder="1" applyAlignment="1">
      <alignment vertical="top"/>
    </xf>
    <xf numFmtId="10" fontId="44" fillId="0" borderId="106" xfId="60" applyNumberFormat="1" applyFont="1" applyBorder="1" applyAlignment="1">
      <alignment vertical="top"/>
    </xf>
    <xf numFmtId="169" fontId="43" fillId="0" borderId="101" xfId="9" applyFont="1" applyFill="1" applyBorder="1" applyAlignment="1">
      <alignment horizontal="center" vertical="center" wrapText="1"/>
    </xf>
    <xf numFmtId="169" fontId="43" fillId="0" borderId="109" xfId="9" applyFont="1" applyFill="1" applyBorder="1" applyAlignment="1">
      <alignment horizontal="center" vertical="center" wrapText="1"/>
    </xf>
    <xf numFmtId="0" fontId="43" fillId="0" borderId="100" xfId="9" applyNumberFormat="1" applyFont="1" applyFill="1" applyBorder="1" applyAlignment="1">
      <alignment horizontal="center" vertical="center" wrapText="1"/>
    </xf>
    <xf numFmtId="0" fontId="43" fillId="0" borderId="77" xfId="9" applyNumberFormat="1" applyFont="1" applyFill="1" applyBorder="1" applyAlignment="1">
      <alignment horizontal="center" vertical="center" wrapText="1"/>
    </xf>
    <xf numFmtId="10" fontId="44" fillId="0" borderId="129" xfId="8" applyNumberFormat="1" applyFont="1" applyBorder="1" applyAlignment="1">
      <alignment vertical="center"/>
    </xf>
    <xf numFmtId="10" fontId="44" fillId="0" borderId="52" xfId="8" applyNumberFormat="1" applyFont="1" applyBorder="1" applyAlignment="1">
      <alignment vertical="center"/>
    </xf>
    <xf numFmtId="44" fontId="44" fillId="0" borderId="126" xfId="60" applyNumberFormat="1" applyFont="1" applyBorder="1" applyAlignment="1">
      <alignment vertical="center"/>
    </xf>
    <xf numFmtId="10" fontId="44" fillId="0" borderId="127" xfId="8" applyNumberFormat="1" applyFont="1" applyBorder="1" applyAlignment="1">
      <alignment vertical="center"/>
    </xf>
    <xf numFmtId="0" fontId="9" fillId="0" borderId="22" xfId="0" applyFont="1" applyBorder="1" applyAlignment="1">
      <alignment horizontal="right"/>
    </xf>
    <xf numFmtId="0" fontId="0" fillId="0" borderId="0" xfId="0" applyAlignment="1">
      <alignment vertical="center"/>
    </xf>
    <xf numFmtId="0" fontId="39" fillId="0" borderId="22" xfId="0" applyFont="1" applyBorder="1" applyAlignment="1">
      <alignment horizontal="left" vertical="center"/>
    </xf>
    <xf numFmtId="0" fontId="39" fillId="0" borderId="22" xfId="0" applyFont="1" applyBorder="1" applyAlignment="1">
      <alignment horizontal="right" vertical="center"/>
    </xf>
    <xf numFmtId="0" fontId="9" fillId="0" borderId="22" xfId="0" applyFont="1" applyBorder="1" applyAlignment="1">
      <alignment horizontal="left" vertical="center"/>
    </xf>
    <xf numFmtId="0" fontId="9" fillId="0" borderId="22" xfId="0" applyFont="1" applyBorder="1" applyAlignment="1">
      <alignment horizontal="right" vertical="center"/>
    </xf>
    <xf numFmtId="0" fontId="9" fillId="0" borderId="132" xfId="0" applyFont="1" applyBorder="1" applyAlignment="1">
      <alignment vertical="center" wrapText="1"/>
    </xf>
    <xf numFmtId="1" fontId="9" fillId="0" borderId="26" xfId="0" applyNumberFormat="1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 wrapText="1"/>
    </xf>
    <xf numFmtId="44" fontId="0" fillId="0" borderId="0" xfId="1" applyFont="1" applyAlignment="1">
      <alignment vertical="center"/>
    </xf>
    <xf numFmtId="9" fontId="47" fillId="0" borderId="127" xfId="2" applyFont="1" applyBorder="1" applyAlignment="1">
      <alignment vertical="top"/>
    </xf>
    <xf numFmtId="0" fontId="49" fillId="0" borderId="0" xfId="0" applyFont="1"/>
    <xf numFmtId="0" fontId="39" fillId="0" borderId="50" xfId="0" applyFont="1" applyBorder="1" applyAlignment="1">
      <alignment horizontal="right" vertical="center"/>
    </xf>
    <xf numFmtId="0" fontId="9" fillId="0" borderId="50" xfId="0" applyFont="1" applyBorder="1" applyAlignment="1">
      <alignment horizontal="right" vertical="center"/>
    </xf>
    <xf numFmtId="0" fontId="9" fillId="0" borderId="50" xfId="0" applyFont="1" applyBorder="1" applyAlignment="1">
      <alignment horizontal="right"/>
    </xf>
    <xf numFmtId="0" fontId="12" fillId="2" borderId="22" xfId="0" applyFont="1" applyFill="1" applyBorder="1" applyAlignment="1">
      <alignment horizontal="center" vertical="center"/>
    </xf>
    <xf numFmtId="0" fontId="12" fillId="2" borderId="50" xfId="0" applyFont="1" applyFill="1" applyBorder="1" applyAlignment="1">
      <alignment horizontal="center" vertical="center"/>
    </xf>
    <xf numFmtId="0" fontId="9" fillId="0" borderId="81" xfId="108" applyFont="1" applyBorder="1" applyAlignment="1">
      <alignment horizontal="center" vertical="center"/>
    </xf>
    <xf numFmtId="0" fontId="9" fillId="0" borderId="22" xfId="108" applyFont="1" applyBorder="1" applyAlignment="1">
      <alignment horizontal="left" vertical="center" wrapText="1"/>
    </xf>
    <xf numFmtId="0" fontId="11" fillId="0" borderId="22" xfId="0" applyFont="1" applyBorder="1" applyAlignment="1">
      <alignment horizontal="center" vertical="center"/>
    </xf>
    <xf numFmtId="0" fontId="9" fillId="0" borderId="22" xfId="108" applyFont="1" applyBorder="1" applyAlignment="1">
      <alignment horizontal="center" vertical="center"/>
    </xf>
    <xf numFmtId="171" fontId="9" fillId="0" borderId="22" xfId="108" applyNumberFormat="1" applyFont="1" applyBorder="1" applyAlignment="1">
      <alignment horizontal="right" vertical="center"/>
    </xf>
    <xf numFmtId="2" fontId="9" fillId="0" borderId="22" xfId="108" applyNumberFormat="1" applyFont="1" applyBorder="1" applyAlignment="1">
      <alignment horizontal="right" vertical="center"/>
    </xf>
    <xf numFmtId="2" fontId="9" fillId="0" borderId="50" xfId="108" applyNumberFormat="1" applyFont="1" applyBorder="1" applyAlignment="1">
      <alignment horizontal="right" vertical="center"/>
    </xf>
    <xf numFmtId="0" fontId="9" fillId="0" borderId="81" xfId="108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9" fillId="0" borderId="22" xfId="108" applyFont="1" applyBorder="1" applyAlignment="1">
      <alignment horizontal="center" vertical="center" wrapText="1"/>
    </xf>
    <xf numFmtId="171" fontId="9" fillId="0" borderId="22" xfId="108" applyNumberFormat="1" applyFont="1" applyBorder="1" applyAlignment="1">
      <alignment horizontal="right" vertical="center" wrapText="1"/>
    </xf>
    <xf numFmtId="2" fontId="9" fillId="0" borderId="22" xfId="108" applyNumberFormat="1" applyFont="1" applyBorder="1" applyAlignment="1">
      <alignment horizontal="right" vertical="center" wrapText="1"/>
    </xf>
    <xf numFmtId="2" fontId="9" fillId="0" borderId="50" xfId="108" applyNumberFormat="1" applyFont="1" applyBorder="1" applyAlignment="1">
      <alignment horizontal="right" vertical="center" wrapText="1"/>
    </xf>
    <xf numFmtId="0" fontId="12" fillId="0" borderId="37" xfId="0" applyFont="1" applyBorder="1" applyAlignment="1">
      <alignment vertical="center"/>
    </xf>
    <xf numFmtId="2" fontId="12" fillId="0" borderId="52" xfId="0" applyNumberFormat="1" applyFont="1" applyBorder="1" applyAlignment="1">
      <alignment vertical="center"/>
    </xf>
    <xf numFmtId="0" fontId="11" fillId="0" borderId="103" xfId="0" applyFont="1" applyBorder="1" applyAlignment="1">
      <alignment vertical="center"/>
    </xf>
    <xf numFmtId="0" fontId="11" fillId="0" borderId="22" xfId="0" applyFont="1" applyBorder="1" applyAlignment="1">
      <alignment vertical="center"/>
    </xf>
    <xf numFmtId="0" fontId="11" fillId="0" borderId="23" xfId="0" applyFont="1" applyBorder="1" applyAlignment="1">
      <alignment horizontal="center" vertical="center"/>
    </xf>
    <xf numFmtId="165" fontId="11" fillId="0" borderId="22" xfId="0" applyNumberFormat="1" applyFont="1" applyBorder="1" applyAlignment="1">
      <alignment vertical="center"/>
    </xf>
    <xf numFmtId="2" fontId="11" fillId="0" borderId="22" xfId="0" applyNumberFormat="1" applyFont="1" applyBorder="1" applyAlignment="1">
      <alignment vertical="center"/>
    </xf>
    <xf numFmtId="2" fontId="11" fillId="0" borderId="50" xfId="0" applyNumberFormat="1" applyFont="1" applyBorder="1" applyAlignment="1">
      <alignment vertical="center"/>
    </xf>
    <xf numFmtId="0" fontId="11" fillId="0" borderId="137" xfId="0" applyFont="1" applyBorder="1" applyAlignment="1">
      <alignment vertical="center"/>
    </xf>
    <xf numFmtId="0" fontId="11" fillId="0" borderId="128" xfId="0" applyFont="1" applyBorder="1" applyAlignment="1">
      <alignment vertical="center"/>
    </xf>
    <xf numFmtId="0" fontId="11" fillId="0" borderId="72" xfId="0" applyFont="1" applyBorder="1" applyAlignment="1">
      <alignment horizontal="center" vertical="center"/>
    </xf>
    <xf numFmtId="0" fontId="9" fillId="0" borderId="81" xfId="3" applyFont="1" applyBorder="1" applyAlignment="1">
      <alignment horizontal="left" vertical="center"/>
    </xf>
    <xf numFmtId="0" fontId="9" fillId="0" borderId="22" xfId="3" applyFont="1" applyBorder="1" applyAlignment="1">
      <alignment horizontal="left" vertical="center"/>
    </xf>
    <xf numFmtId="165" fontId="9" fillId="0" borderId="22" xfId="3" applyNumberFormat="1" applyFont="1" applyBorder="1" applyAlignment="1">
      <alignment horizontal="right" vertical="center"/>
    </xf>
    <xf numFmtId="0" fontId="9" fillId="0" borderId="22" xfId="3" applyFont="1" applyBorder="1" applyAlignment="1">
      <alignment horizontal="right" vertical="center"/>
    </xf>
    <xf numFmtId="0" fontId="9" fillId="0" borderId="50" xfId="3" applyFont="1" applyBorder="1" applyAlignment="1">
      <alignment horizontal="right" vertical="center"/>
    </xf>
    <xf numFmtId="0" fontId="12" fillId="0" borderId="22" xfId="0" applyFont="1" applyBorder="1" applyAlignment="1">
      <alignment vertical="center"/>
    </xf>
    <xf numFmtId="2" fontId="12" fillId="0" borderId="50" xfId="0" applyNumberFormat="1" applyFont="1" applyBorder="1" applyAlignment="1">
      <alignment vertical="center"/>
    </xf>
    <xf numFmtId="0" fontId="9" fillId="0" borderId="22" xfId="3" applyFont="1" applyBorder="1" applyAlignment="1">
      <alignment horizontal="left" vertical="center" wrapText="1"/>
    </xf>
    <xf numFmtId="0" fontId="9" fillId="0" borderId="22" xfId="3" applyFont="1" applyBorder="1" applyAlignment="1">
      <alignment horizontal="center" vertical="center"/>
    </xf>
    <xf numFmtId="170" fontId="9" fillId="0" borderId="22" xfId="3" applyNumberFormat="1" applyFont="1" applyBorder="1" applyAlignment="1">
      <alignment horizontal="right" vertical="center"/>
    </xf>
    <xf numFmtId="2" fontId="9" fillId="0" borderId="22" xfId="3" applyNumberFormat="1" applyFont="1" applyBorder="1" applyAlignment="1">
      <alignment horizontal="right" vertical="center"/>
    </xf>
    <xf numFmtId="2" fontId="9" fillId="0" borderId="50" xfId="3" applyNumberFormat="1" applyFont="1" applyBorder="1" applyAlignment="1">
      <alignment horizontal="right" vertical="center"/>
    </xf>
    <xf numFmtId="0" fontId="11" fillId="0" borderId="22" xfId="3" applyFont="1" applyBorder="1" applyAlignment="1">
      <alignment horizontal="left" vertical="center" wrapText="1"/>
    </xf>
    <xf numFmtId="0" fontId="9" fillId="0" borderId="81" xfId="0" applyFont="1" applyBorder="1" applyAlignment="1">
      <alignment horizontal="left" vertical="center"/>
    </xf>
    <xf numFmtId="0" fontId="9" fillId="0" borderId="22" xfId="0" applyFont="1" applyBorder="1" applyAlignment="1">
      <alignment horizontal="left" vertical="center" wrapText="1"/>
    </xf>
    <xf numFmtId="171" fontId="9" fillId="0" borderId="22" xfId="0" applyNumberFormat="1" applyFont="1" applyBorder="1" applyAlignment="1">
      <alignment horizontal="right" vertical="center"/>
    </xf>
    <xf numFmtId="0" fontId="11" fillId="0" borderId="81" xfId="0" applyFont="1" applyBorder="1" applyAlignment="1">
      <alignment horizontal="left" vertical="center"/>
    </xf>
    <xf numFmtId="0" fontId="11" fillId="0" borderId="22" xfId="0" applyFont="1" applyBorder="1" applyAlignment="1">
      <alignment vertical="center" wrapText="1"/>
    </xf>
    <xf numFmtId="171" fontId="11" fillId="0" borderId="22" xfId="0" applyNumberFormat="1" applyFont="1" applyBorder="1" applyAlignment="1">
      <alignment vertical="center"/>
    </xf>
    <xf numFmtId="0" fontId="9" fillId="0" borderId="22" xfId="0" applyFont="1" applyBorder="1" applyAlignment="1">
      <alignment horizontal="center" vertical="center"/>
    </xf>
    <xf numFmtId="0" fontId="11" fillId="0" borderId="81" xfId="0" applyFont="1" applyBorder="1" applyAlignment="1">
      <alignment vertical="center"/>
    </xf>
    <xf numFmtId="0" fontId="11" fillId="0" borderId="55" xfId="0" applyFont="1" applyBorder="1" applyAlignment="1">
      <alignment horizontal="center" vertical="center"/>
    </xf>
    <xf numFmtId="0" fontId="11" fillId="0" borderId="39" xfId="0" applyFont="1" applyBorder="1" applyAlignment="1">
      <alignment horizontal="center" vertical="center"/>
    </xf>
    <xf numFmtId="0" fontId="12" fillId="0" borderId="24" xfId="0" applyFont="1" applyBorder="1" applyAlignment="1">
      <alignment vertical="center"/>
    </xf>
    <xf numFmtId="2" fontId="12" fillId="0" borderId="102" xfId="0" applyNumberFormat="1" applyFont="1" applyBorder="1" applyAlignment="1">
      <alignment vertical="center"/>
    </xf>
    <xf numFmtId="170" fontId="11" fillId="0" borderId="22" xfId="0" applyNumberFormat="1" applyFont="1" applyBorder="1" applyAlignment="1">
      <alignment vertical="center"/>
    </xf>
    <xf numFmtId="44" fontId="12" fillId="0" borderId="50" xfId="1" applyFont="1" applyBorder="1" applyAlignment="1">
      <alignment vertical="center"/>
    </xf>
    <xf numFmtId="4" fontId="12" fillId="0" borderId="50" xfId="0" applyNumberFormat="1" applyFont="1" applyBorder="1" applyAlignment="1">
      <alignment vertical="center"/>
    </xf>
    <xf numFmtId="0" fontId="11" fillId="0" borderId="55" xfId="0" applyFont="1" applyBorder="1" applyAlignment="1">
      <alignment vertical="center"/>
    </xf>
    <xf numFmtId="0" fontId="11" fillId="0" borderId="39" xfId="0" applyFont="1" applyBorder="1" applyAlignment="1">
      <alignment vertical="center"/>
    </xf>
    <xf numFmtId="0" fontId="11" fillId="0" borderId="44" xfId="0" applyFont="1" applyBorder="1" applyAlignment="1">
      <alignment vertical="center"/>
    </xf>
    <xf numFmtId="2" fontId="12" fillId="0" borderId="50" xfId="0" applyNumberFormat="1" applyFont="1" applyBorder="1" applyAlignment="1">
      <alignment horizontal="right" vertical="center"/>
    </xf>
    <xf numFmtId="175" fontId="9" fillId="0" borderId="22" xfId="0" applyNumberFormat="1" applyFont="1" applyBorder="1" applyAlignment="1">
      <alignment horizontal="right" vertical="center"/>
    </xf>
    <xf numFmtId="0" fontId="11" fillId="0" borderId="72" xfId="0" applyFont="1" applyBorder="1" applyAlignment="1">
      <alignment vertical="center" wrapText="1"/>
    </xf>
    <xf numFmtId="0" fontId="11" fillId="0" borderId="72" xfId="0" applyFont="1" applyBorder="1" applyAlignment="1">
      <alignment vertical="center"/>
    </xf>
    <xf numFmtId="2" fontId="12" fillId="0" borderId="56" xfId="0" applyNumberFormat="1" applyFont="1" applyBorder="1" applyAlignment="1">
      <alignment vertical="center"/>
    </xf>
    <xf numFmtId="165" fontId="9" fillId="0" borderId="22" xfId="0" applyNumberFormat="1" applyFont="1" applyBorder="1" applyAlignment="1">
      <alignment horizontal="right" vertical="center"/>
    </xf>
    <xf numFmtId="2" fontId="9" fillId="0" borderId="22" xfId="0" applyNumberFormat="1" applyFont="1" applyBorder="1" applyAlignment="1">
      <alignment horizontal="right" vertical="center"/>
    </xf>
    <xf numFmtId="2" fontId="9" fillId="0" borderId="50" xfId="0" applyNumberFormat="1" applyFont="1" applyBorder="1" applyAlignment="1">
      <alignment horizontal="right" vertical="center"/>
    </xf>
    <xf numFmtId="0" fontId="9" fillId="0" borderId="72" xfId="0" applyFont="1" applyBorder="1" applyAlignment="1">
      <alignment horizontal="left" vertical="center" wrapText="1"/>
    </xf>
    <xf numFmtId="165" fontId="9" fillId="0" borderId="73" xfId="0" applyNumberFormat="1" applyFont="1" applyBorder="1" applyAlignment="1">
      <alignment horizontal="right" vertical="center"/>
    </xf>
    <xf numFmtId="0" fontId="9" fillId="0" borderId="81" xfId="108" applyFont="1" applyBorder="1" applyAlignment="1">
      <alignment horizontal="left" vertical="center"/>
    </xf>
    <xf numFmtId="170" fontId="9" fillId="0" borderId="22" xfId="108" applyNumberFormat="1" applyFont="1" applyBorder="1" applyAlignment="1">
      <alignment horizontal="right" vertical="center"/>
    </xf>
    <xf numFmtId="0" fontId="9" fillId="0" borderId="22" xfId="108" applyFont="1" applyBorder="1" applyAlignment="1">
      <alignment horizontal="right" vertical="center"/>
    </xf>
    <xf numFmtId="0" fontId="9" fillId="0" borderId="50" xfId="108" applyFont="1" applyBorder="1" applyAlignment="1">
      <alignment horizontal="right" vertical="center"/>
    </xf>
    <xf numFmtId="165" fontId="9" fillId="0" borderId="22" xfId="108" applyNumberFormat="1" applyFont="1" applyBorder="1" applyAlignment="1">
      <alignment horizontal="right" vertical="center"/>
    </xf>
    <xf numFmtId="0" fontId="12" fillId="0" borderId="100" xfId="0" applyFont="1" applyBorder="1" applyAlignment="1">
      <alignment vertical="center"/>
    </xf>
    <xf numFmtId="2" fontId="12" fillId="0" borderId="77" xfId="0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3" fontId="11" fillId="0" borderId="26" xfId="0" applyNumberFormat="1" applyFont="1" applyBorder="1" applyAlignment="1">
      <alignment horizontal="center" vertical="center" wrapText="1"/>
    </xf>
    <xf numFmtId="3" fontId="9" fillId="0" borderId="26" xfId="0" applyNumberFormat="1" applyFont="1" applyBorder="1" applyAlignment="1">
      <alignment horizontal="center" vertical="center"/>
    </xf>
    <xf numFmtId="0" fontId="9" fillId="0" borderId="143" xfId="0" applyFont="1" applyBorder="1" applyAlignment="1">
      <alignment horizontal="center" vertical="center"/>
    </xf>
    <xf numFmtId="0" fontId="9" fillId="0" borderId="145" xfId="0" applyFont="1" applyBorder="1" applyAlignment="1">
      <alignment horizontal="center" vertical="center"/>
    </xf>
    <xf numFmtId="0" fontId="9" fillId="0" borderId="146" xfId="0" applyFont="1" applyBorder="1" applyAlignment="1">
      <alignment horizontal="center" vertical="center"/>
    </xf>
    <xf numFmtId="0" fontId="9" fillId="0" borderId="148" xfId="0" applyFont="1" applyBorder="1" applyAlignment="1">
      <alignment horizontal="center" vertical="center"/>
    </xf>
    <xf numFmtId="0" fontId="9" fillId="0" borderId="150" xfId="0" applyFont="1" applyBorder="1" applyAlignment="1">
      <alignment horizontal="center" vertical="center"/>
    </xf>
    <xf numFmtId="4" fontId="11" fillId="0" borderId="0" xfId="0" applyNumberFormat="1" applyFont="1" applyAlignment="1">
      <alignment horizontal="right" vertical="center"/>
    </xf>
    <xf numFmtId="0" fontId="9" fillId="0" borderId="151" xfId="0" applyFont="1" applyBorder="1" applyAlignment="1">
      <alignment horizontal="center" vertical="center"/>
    </xf>
    <xf numFmtId="4" fontId="11" fillId="0" borderId="91" xfId="0" applyNumberFormat="1" applyFont="1" applyBorder="1" applyAlignment="1">
      <alignment horizontal="center" vertical="center" wrapText="1"/>
    </xf>
    <xf numFmtId="4" fontId="11" fillId="0" borderId="40" xfId="0" applyNumberFormat="1" applyFont="1" applyBorder="1" applyAlignment="1">
      <alignment horizontal="center" vertical="center" wrapText="1"/>
    </xf>
    <xf numFmtId="0" fontId="9" fillId="0" borderId="42" xfId="0" applyFont="1" applyBorder="1" applyAlignment="1">
      <alignment horizontal="center" vertical="center" wrapText="1"/>
    </xf>
    <xf numFmtId="0" fontId="9" fillId="0" borderId="152" xfId="0" applyFont="1" applyBorder="1" applyAlignment="1">
      <alignment horizontal="center" vertical="center"/>
    </xf>
    <xf numFmtId="0" fontId="9" fillId="0" borderId="19" xfId="0" applyFont="1" applyBorder="1" applyAlignment="1">
      <alignment vertical="center" wrapText="1"/>
    </xf>
    <xf numFmtId="3" fontId="9" fillId="0" borderId="18" xfId="0" applyNumberFormat="1" applyFont="1" applyBorder="1" applyAlignment="1">
      <alignment horizontal="center" vertical="center"/>
    </xf>
    <xf numFmtId="0" fontId="9" fillId="0" borderId="74" xfId="0" applyFont="1" applyBorder="1" applyAlignment="1">
      <alignment vertical="center" wrapText="1"/>
    </xf>
    <xf numFmtId="3" fontId="9" fillId="0" borderId="42" xfId="0" applyNumberFormat="1" applyFont="1" applyBorder="1" applyAlignment="1">
      <alignment horizontal="center" vertical="center"/>
    </xf>
    <xf numFmtId="0" fontId="11" fillId="0" borderId="153" xfId="0" applyFont="1" applyBorder="1" applyAlignment="1">
      <alignment vertical="center" wrapText="1"/>
    </xf>
    <xf numFmtId="0" fontId="11" fillId="0" borderId="153" xfId="0" applyFont="1" applyBorder="1" applyAlignment="1">
      <alignment horizontal="center" vertical="center" wrapText="1"/>
    </xf>
    <xf numFmtId="4" fontId="11" fillId="0" borderId="153" xfId="0" applyNumberFormat="1" applyFont="1" applyBorder="1" applyAlignment="1">
      <alignment horizontal="right" vertical="center" wrapText="1"/>
    </xf>
    <xf numFmtId="0" fontId="4" fillId="0" borderId="107" xfId="0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 vertical="center"/>
    </xf>
    <xf numFmtId="4" fontId="0" fillId="0" borderId="0" xfId="0" applyNumberFormat="1"/>
    <xf numFmtId="0" fontId="0" fillId="0" borderId="92" xfId="0" applyBorder="1"/>
    <xf numFmtId="0" fontId="0" fillId="0" borderId="4" xfId="0" applyBorder="1"/>
    <xf numFmtId="0" fontId="0" fillId="0" borderId="93" xfId="0" applyBorder="1"/>
    <xf numFmtId="4" fontId="9" fillId="0" borderId="0" xfId="0" applyNumberFormat="1" applyFont="1"/>
    <xf numFmtId="9" fontId="0" fillId="0" borderId="0" xfId="0" applyNumberFormat="1"/>
    <xf numFmtId="4" fontId="13" fillId="0" borderId="0" xfId="0" applyNumberFormat="1" applyFont="1"/>
    <xf numFmtId="0" fontId="8" fillId="34" borderId="9" xfId="0" applyFont="1" applyFill="1" applyBorder="1" applyAlignment="1">
      <alignment horizontal="center" vertical="center" wrapText="1"/>
    </xf>
    <xf numFmtId="0" fontId="8" fillId="34" borderId="10" xfId="0" applyFont="1" applyFill="1" applyBorder="1" applyAlignment="1">
      <alignment horizontal="center" vertical="center" wrapText="1"/>
    </xf>
    <xf numFmtId="4" fontId="8" fillId="34" borderId="12" xfId="0" applyNumberFormat="1" applyFont="1" applyFill="1" applyBorder="1" applyAlignment="1">
      <alignment vertical="center" wrapText="1"/>
    </xf>
    <xf numFmtId="0" fontId="0" fillId="34" borderId="0" xfId="0" applyFill="1"/>
    <xf numFmtId="0" fontId="8" fillId="33" borderId="9" xfId="0" applyFont="1" applyFill="1" applyBorder="1" applyAlignment="1">
      <alignment horizontal="center" vertical="center" wrapText="1"/>
    </xf>
    <xf numFmtId="0" fontId="8" fillId="33" borderId="14" xfId="0" applyFont="1" applyFill="1" applyBorder="1" applyAlignment="1">
      <alignment horizontal="center" vertical="center" wrapText="1"/>
    </xf>
    <xf numFmtId="4" fontId="8" fillId="33" borderId="14" xfId="0" applyNumberFormat="1" applyFont="1" applyFill="1" applyBorder="1" applyAlignment="1">
      <alignment vertical="center" wrapText="1"/>
    </xf>
    <xf numFmtId="0" fontId="0" fillId="33" borderId="0" xfId="0" applyFill="1"/>
    <xf numFmtId="0" fontId="12" fillId="33" borderId="21" xfId="0" applyFont="1" applyFill="1" applyBorder="1" applyAlignment="1">
      <alignment horizontal="center" vertical="center" wrapText="1"/>
    </xf>
    <xf numFmtId="0" fontId="12" fillId="33" borderId="22" xfId="0" applyFont="1" applyFill="1" applyBorder="1" applyAlignment="1">
      <alignment horizontal="center" vertical="center" wrapText="1"/>
    </xf>
    <xf numFmtId="4" fontId="8" fillId="33" borderId="22" xfId="0" applyNumberFormat="1" applyFont="1" applyFill="1" applyBorder="1" applyAlignment="1">
      <alignment vertical="center" wrapText="1"/>
    </xf>
    <xf numFmtId="0" fontId="12" fillId="33" borderId="36" xfId="0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 vertical="center" wrapText="1"/>
    </xf>
    <xf numFmtId="4" fontId="8" fillId="33" borderId="37" xfId="0" applyNumberFormat="1" applyFont="1" applyFill="1" applyBorder="1" applyAlignment="1">
      <alignment vertical="center" wrapText="1"/>
    </xf>
    <xf numFmtId="4" fontId="0" fillId="33" borderId="0" xfId="0" applyNumberFormat="1" applyFill="1"/>
    <xf numFmtId="4" fontId="12" fillId="33" borderId="37" xfId="0" applyNumberFormat="1" applyFont="1" applyFill="1" applyBorder="1" applyAlignment="1">
      <alignment vertical="center" wrapText="1"/>
    </xf>
    <xf numFmtId="4" fontId="12" fillId="33" borderId="22" xfId="0" applyNumberFormat="1" applyFont="1" applyFill="1" applyBorder="1" applyAlignment="1">
      <alignment vertical="center" wrapText="1"/>
    </xf>
    <xf numFmtId="4" fontId="12" fillId="33" borderId="22" xfId="0" applyNumberFormat="1" applyFont="1" applyFill="1" applyBorder="1" applyAlignment="1">
      <alignment horizontal="right" vertical="center" wrapText="1"/>
    </xf>
    <xf numFmtId="0" fontId="12" fillId="33" borderId="22" xfId="0" applyFont="1" applyFill="1" applyBorder="1" applyAlignment="1">
      <alignment vertical="center" wrapText="1"/>
    </xf>
    <xf numFmtId="0" fontId="12" fillId="34" borderId="134" xfId="0" applyFont="1" applyFill="1" applyBorder="1" applyAlignment="1">
      <alignment horizontal="center" vertical="center" wrapText="1"/>
    </xf>
    <xf numFmtId="0" fontId="12" fillId="34" borderId="135" xfId="0" applyFont="1" applyFill="1" applyBorder="1" applyAlignment="1">
      <alignment horizontal="left" vertical="center" wrapText="1"/>
    </xf>
    <xf numFmtId="4" fontId="12" fillId="34" borderId="135" xfId="0" applyNumberFormat="1" applyFont="1" applyFill="1" applyBorder="1" applyAlignment="1">
      <alignment vertical="center" wrapText="1"/>
    </xf>
    <xf numFmtId="0" fontId="9" fillId="0" borderId="22" xfId="0" applyFont="1" applyBorder="1" applyAlignment="1">
      <alignment horizontal="left" wrapText="1"/>
    </xf>
    <xf numFmtId="0" fontId="11" fillId="0" borderId="20" xfId="0" applyFont="1" applyBorder="1" applyAlignment="1">
      <alignment horizontal="left" vertical="center" wrapText="1"/>
    </xf>
    <xf numFmtId="4" fontId="11" fillId="0" borderId="42" xfId="0" applyNumberFormat="1" applyFont="1" applyBorder="1" applyAlignment="1">
      <alignment horizontal="right" vertical="center"/>
    </xf>
    <xf numFmtId="0" fontId="12" fillId="0" borderId="46" xfId="0" applyFont="1" applyBorder="1" applyAlignment="1">
      <alignment horizontal="center" vertical="center" wrapText="1"/>
    </xf>
    <xf numFmtId="0" fontId="12" fillId="0" borderId="155" xfId="0" applyFont="1" applyBorder="1" applyAlignment="1">
      <alignment horizontal="center" vertical="center" wrapText="1"/>
    </xf>
    <xf numFmtId="177" fontId="11" fillId="0" borderId="35" xfId="0" applyNumberFormat="1" applyFont="1" applyBorder="1" applyAlignment="1">
      <alignment horizontal="center" vertical="center" wrapText="1"/>
    </xf>
    <xf numFmtId="0" fontId="12" fillId="0" borderId="129" xfId="0" applyFont="1" applyBorder="1" applyAlignment="1">
      <alignment horizontal="center" vertical="center" wrapText="1"/>
    </xf>
    <xf numFmtId="177" fontId="11" fillId="0" borderId="40" xfId="0" applyNumberFormat="1" applyFont="1" applyBorder="1" applyAlignment="1">
      <alignment horizontal="center" vertical="center" wrapText="1"/>
    </xf>
    <xf numFmtId="44" fontId="8" fillId="0" borderId="7" xfId="1" applyFont="1" applyBorder="1" applyAlignment="1">
      <alignment horizontal="right" vertical="center"/>
    </xf>
    <xf numFmtId="0" fontId="55" fillId="0" borderId="54" xfId="0" applyFont="1" applyBorder="1" applyAlignment="1">
      <alignment horizontal="center"/>
    </xf>
    <xf numFmtId="0" fontId="55" fillId="0" borderId="75" xfId="0" applyFont="1" applyBorder="1" applyAlignment="1">
      <alignment horizontal="center"/>
    </xf>
    <xf numFmtId="0" fontId="54" fillId="0" borderId="76" xfId="0" applyFont="1" applyBorder="1" applyAlignment="1">
      <alignment horizontal="center" vertical="center"/>
    </xf>
    <xf numFmtId="0" fontId="54" fillId="0" borderId="77" xfId="0" applyFont="1" applyBorder="1" applyAlignment="1">
      <alignment horizontal="center" vertical="center"/>
    </xf>
    <xf numFmtId="0" fontId="56" fillId="0" borderId="79" xfId="0" applyFont="1" applyBorder="1" applyAlignment="1">
      <alignment horizontal="center"/>
    </xf>
    <xf numFmtId="10" fontId="56" fillId="0" borderId="80" xfId="0" applyNumberFormat="1" applyFont="1" applyBorder="1" applyAlignment="1">
      <alignment horizontal="center"/>
    </xf>
    <xf numFmtId="10" fontId="57" fillId="35" borderId="49" xfId="0" applyNumberFormat="1" applyFont="1" applyFill="1" applyBorder="1" applyAlignment="1">
      <alignment horizontal="center" vertical="center"/>
    </xf>
    <xf numFmtId="10" fontId="57" fillId="35" borderId="52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6" fillId="0" borderId="1" xfId="0" applyFont="1" applyBorder="1" applyAlignment="1">
      <alignment horizontal="center"/>
    </xf>
    <xf numFmtId="10" fontId="56" fillId="0" borderId="2" xfId="0" applyNumberFormat="1" applyFont="1" applyBorder="1" applyAlignment="1">
      <alignment horizontal="center"/>
    </xf>
    <xf numFmtId="10" fontId="57" fillId="35" borderId="81" xfId="0" applyNumberFormat="1" applyFont="1" applyFill="1" applyBorder="1" applyAlignment="1">
      <alignment horizontal="center" vertical="center"/>
    </xf>
    <xf numFmtId="10" fontId="57" fillId="35" borderId="158" xfId="0" applyNumberFormat="1" applyFont="1" applyFill="1" applyBorder="1" applyAlignment="1">
      <alignment horizontal="center" vertical="center"/>
    </xf>
    <xf numFmtId="0" fontId="56" fillId="0" borderId="83" xfId="0" applyFont="1" applyBorder="1" applyAlignment="1">
      <alignment horizontal="center"/>
    </xf>
    <xf numFmtId="10" fontId="56" fillId="0" borderId="84" xfId="0" applyNumberFormat="1" applyFont="1" applyBorder="1" applyAlignment="1">
      <alignment horizontal="center"/>
    </xf>
    <xf numFmtId="10" fontId="39" fillId="35" borderId="49" xfId="0" applyNumberFormat="1" applyFont="1" applyFill="1" applyBorder="1" applyAlignment="1">
      <alignment horizontal="center" vertical="center"/>
    </xf>
    <xf numFmtId="10" fontId="39" fillId="35" borderId="52" xfId="0" applyNumberFormat="1" applyFont="1" applyFill="1" applyBorder="1" applyAlignment="1">
      <alignment horizontal="center" vertical="center"/>
    </xf>
    <xf numFmtId="0" fontId="56" fillId="0" borderId="160" xfId="0" applyFont="1" applyBorder="1" applyAlignment="1">
      <alignment horizontal="center"/>
    </xf>
    <xf numFmtId="10" fontId="56" fillId="0" borderId="161" xfId="0" applyNumberFormat="1" applyFont="1" applyBorder="1" applyAlignment="1">
      <alignment horizontal="center"/>
    </xf>
    <xf numFmtId="0" fontId="0" fillId="35" borderId="0" xfId="0" applyFill="1"/>
    <xf numFmtId="0" fontId="56" fillId="0" borderId="79" xfId="0" applyFont="1" applyBorder="1"/>
    <xf numFmtId="0" fontId="56" fillId="0" borderId="1" xfId="0" applyFont="1" applyBorder="1"/>
    <xf numFmtId="0" fontId="56" fillId="0" borderId="163" xfId="0" applyFont="1" applyBorder="1"/>
    <xf numFmtId="10" fontId="56" fillId="0" borderId="86" xfId="0" applyNumberFormat="1" applyFont="1" applyBorder="1" applyAlignment="1">
      <alignment horizontal="center"/>
    </xf>
    <xf numFmtId="10" fontId="55" fillId="0" borderId="89" xfId="0" applyNumberFormat="1" applyFont="1" applyBorder="1" applyAlignment="1">
      <alignment horizontal="center" vertical="center"/>
    </xf>
    <xf numFmtId="10" fontId="55" fillId="0" borderId="75" xfId="0" applyNumberFormat="1" applyFont="1" applyBorder="1" applyAlignment="1">
      <alignment horizontal="center" vertical="center"/>
    </xf>
    <xf numFmtId="10" fontId="57" fillId="35" borderId="90" xfId="0" applyNumberFormat="1" applyFont="1" applyFill="1" applyBorder="1" applyAlignment="1">
      <alignment horizontal="center" vertical="center"/>
    </xf>
    <xf numFmtId="10" fontId="57" fillId="35" borderId="127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92" xfId="0" applyBorder="1" applyAlignment="1">
      <alignment horizontal="center"/>
    </xf>
    <xf numFmtId="0" fontId="5" fillId="0" borderId="5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6" fillId="0" borderId="82" xfId="0" applyFont="1" applyBorder="1" applyAlignment="1">
      <alignment horizontal="center" vertical="center" wrapText="1"/>
    </xf>
    <xf numFmtId="0" fontId="5" fillId="0" borderId="9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8" fillId="0" borderId="6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34" borderId="11" xfId="0" applyFont="1" applyFill="1" applyBorder="1" applyAlignment="1">
      <alignment horizontal="center" vertical="center" wrapText="1"/>
    </xf>
    <xf numFmtId="0" fontId="8" fillId="34" borderId="12" xfId="0" applyFont="1" applyFill="1" applyBorder="1" applyAlignment="1">
      <alignment horizontal="center" vertical="center" wrapText="1"/>
    </xf>
    <xf numFmtId="0" fontId="8" fillId="34" borderId="13" xfId="0" applyFont="1" applyFill="1" applyBorder="1" applyAlignment="1">
      <alignment horizontal="center" vertical="center" wrapText="1"/>
    </xf>
    <xf numFmtId="0" fontId="7" fillId="34" borderId="11" xfId="0" applyFont="1" applyFill="1" applyBorder="1" applyAlignment="1">
      <alignment horizontal="center" vertical="center" wrapText="1"/>
    </xf>
    <xf numFmtId="0" fontId="7" fillId="34" borderId="12" xfId="0" applyFont="1" applyFill="1" applyBorder="1" applyAlignment="1">
      <alignment horizontal="center" vertical="center" wrapText="1"/>
    </xf>
    <xf numFmtId="0" fontId="7" fillId="34" borderId="13" xfId="0" applyFont="1" applyFill="1" applyBorder="1" applyAlignment="1">
      <alignment horizontal="center" vertical="center" wrapText="1"/>
    </xf>
    <xf numFmtId="0" fontId="7" fillId="33" borderId="10" xfId="0" applyFont="1" applyFill="1" applyBorder="1" applyAlignment="1">
      <alignment horizontal="center" vertical="center" wrapText="1"/>
    </xf>
    <xf numFmtId="0" fontId="7" fillId="33" borderId="15" xfId="0" applyFont="1" applyFill="1" applyBorder="1" applyAlignment="1">
      <alignment horizontal="center" vertical="center" wrapText="1"/>
    </xf>
    <xf numFmtId="0" fontId="7" fillId="33" borderId="16" xfId="0" applyFont="1" applyFill="1" applyBorder="1" applyAlignment="1">
      <alignment horizontal="center" vertical="center" wrapText="1"/>
    </xf>
    <xf numFmtId="0" fontId="7" fillId="33" borderId="142" xfId="0" applyFont="1" applyFill="1" applyBorder="1" applyAlignment="1">
      <alignment horizontal="center" vertical="center" wrapText="1"/>
    </xf>
    <xf numFmtId="164" fontId="6" fillId="0" borderId="133" xfId="0" applyNumberFormat="1" applyFont="1" applyBorder="1" applyAlignment="1">
      <alignment horizontal="center" vertical="center" wrapText="1"/>
    </xf>
    <xf numFmtId="0" fontId="6" fillId="0" borderId="43" xfId="0" applyFont="1" applyBorder="1" applyAlignment="1">
      <alignment horizontal="center" vertical="center" wrapText="1"/>
    </xf>
    <xf numFmtId="4" fontId="12" fillId="33" borderId="37" xfId="0" applyNumberFormat="1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 vertical="center" wrapText="1"/>
    </xf>
    <xf numFmtId="4" fontId="11" fillId="33" borderId="37" xfId="0" applyNumberFormat="1" applyFont="1" applyFill="1" applyBorder="1" applyAlignment="1">
      <alignment horizontal="center" vertical="center" wrapText="1"/>
    </xf>
    <xf numFmtId="0" fontId="11" fillId="33" borderId="37" xfId="0" applyFont="1" applyFill="1" applyBorder="1" applyAlignment="1">
      <alignment horizontal="center" vertical="center" wrapText="1"/>
    </xf>
    <xf numFmtId="0" fontId="11" fillId="33" borderId="149" xfId="0" applyFont="1" applyFill="1" applyBorder="1" applyAlignment="1">
      <alignment horizontal="center" vertical="center" wrapText="1"/>
    </xf>
    <xf numFmtId="0" fontId="12" fillId="34" borderId="135" xfId="0" applyFont="1" applyFill="1" applyBorder="1" applyAlignment="1">
      <alignment horizontal="center" vertical="center" wrapText="1"/>
    </xf>
    <xf numFmtId="0" fontId="11" fillId="34" borderId="135" xfId="0" applyFont="1" applyFill="1" applyBorder="1" applyAlignment="1">
      <alignment horizontal="center" vertical="center" wrapText="1"/>
    </xf>
    <xf numFmtId="0" fontId="11" fillId="34" borderId="136" xfId="0" applyFont="1" applyFill="1" applyBorder="1" applyAlignment="1">
      <alignment horizontal="center" vertical="center" wrapText="1"/>
    </xf>
    <xf numFmtId="0" fontId="11" fillId="33" borderId="23" xfId="0" applyFont="1" applyFill="1" applyBorder="1" applyAlignment="1">
      <alignment horizontal="center" vertical="center" wrapText="1"/>
    </xf>
    <xf numFmtId="0" fontId="11" fillId="33" borderId="24" xfId="0" applyFont="1" applyFill="1" applyBorder="1" applyAlignment="1">
      <alignment horizontal="center" vertical="center" wrapText="1"/>
    </xf>
    <xf numFmtId="0" fontId="11" fillId="33" borderId="25" xfId="0" applyFont="1" applyFill="1" applyBorder="1" applyAlignment="1">
      <alignment horizontal="center" vertical="center" wrapText="1"/>
    </xf>
    <xf numFmtId="4" fontId="11" fillId="33" borderId="23" xfId="0" applyNumberFormat="1" applyFont="1" applyFill="1" applyBorder="1" applyAlignment="1">
      <alignment horizontal="center" vertical="center" wrapText="1"/>
    </xf>
    <xf numFmtId="0" fontId="11" fillId="33" borderId="144" xfId="0" applyFont="1" applyFill="1" applyBorder="1" applyAlignment="1">
      <alignment horizontal="center" vertical="center" wrapText="1"/>
    </xf>
    <xf numFmtId="0" fontId="11" fillId="33" borderId="22" xfId="0" applyFont="1" applyFill="1" applyBorder="1" applyAlignment="1">
      <alignment horizontal="center" vertical="center" wrapText="1"/>
    </xf>
    <xf numFmtId="4" fontId="11" fillId="33" borderId="22" xfId="0" applyNumberFormat="1" applyFont="1" applyFill="1" applyBorder="1" applyAlignment="1">
      <alignment horizontal="center" vertical="center" wrapText="1"/>
    </xf>
    <xf numFmtId="0" fontId="11" fillId="33" borderId="147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8" fillId="0" borderId="11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3" fontId="13" fillId="0" borderId="11" xfId="0" applyNumberFormat="1" applyFont="1" applyBorder="1" applyAlignment="1">
      <alignment horizontal="center"/>
    </xf>
    <xf numFmtId="3" fontId="13" fillId="0" borderId="12" xfId="0" applyNumberFormat="1" applyFont="1" applyBorder="1" applyAlignment="1">
      <alignment horizontal="center"/>
    </xf>
    <xf numFmtId="3" fontId="13" fillId="0" borderId="13" xfId="0" applyNumberFormat="1" applyFont="1" applyBorder="1" applyAlignment="1">
      <alignment horizontal="center"/>
    </xf>
    <xf numFmtId="0" fontId="11" fillId="0" borderId="55" xfId="0" applyFont="1" applyBorder="1" applyAlignment="1">
      <alignment horizontal="center" vertical="center"/>
    </xf>
    <xf numFmtId="0" fontId="11" fillId="0" borderId="39" xfId="0" applyFont="1" applyBorder="1" applyAlignment="1">
      <alignment horizontal="center" vertical="center"/>
    </xf>
    <xf numFmtId="0" fontId="11" fillId="0" borderId="44" xfId="0" applyFont="1" applyBorder="1" applyAlignment="1">
      <alignment horizontal="center" vertical="center"/>
    </xf>
    <xf numFmtId="0" fontId="12" fillId="2" borderId="103" xfId="0" applyFont="1" applyFill="1" applyBorder="1" applyAlignment="1">
      <alignment horizontal="left" vertical="center"/>
    </xf>
    <xf numFmtId="0" fontId="12" fillId="2" borderId="25" xfId="0" applyFont="1" applyFill="1" applyBorder="1" applyAlignment="1">
      <alignment horizontal="left" vertical="center"/>
    </xf>
    <xf numFmtId="0" fontId="12" fillId="0" borderId="103" xfId="0" applyFont="1" applyBorder="1" applyAlignment="1">
      <alignment horizontal="left" vertical="center" wrapText="1"/>
    </xf>
    <xf numFmtId="0" fontId="12" fillId="0" borderId="24" xfId="0" applyFont="1" applyBorder="1" applyAlignment="1">
      <alignment horizontal="left" vertical="center" wrapText="1"/>
    </xf>
    <xf numFmtId="0" fontId="12" fillId="0" borderId="102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1" fillId="0" borderId="81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0" borderId="76" xfId="0" applyFont="1" applyBorder="1" applyAlignment="1">
      <alignment horizontal="center" vertical="center"/>
    </xf>
    <xf numFmtId="0" fontId="11" fillId="0" borderId="100" xfId="0" applyFont="1" applyBorder="1" applyAlignment="1">
      <alignment horizontal="center" vertical="center"/>
    </xf>
    <xf numFmtId="0" fontId="12" fillId="0" borderId="103" xfId="0" applyFont="1" applyBorder="1" applyAlignment="1">
      <alignment horizontal="left" vertical="center"/>
    </xf>
    <xf numFmtId="0" fontId="12" fillId="0" borderId="24" xfId="0" applyFont="1" applyBorder="1" applyAlignment="1">
      <alignment horizontal="left" vertical="center"/>
    </xf>
    <xf numFmtId="0" fontId="12" fillId="0" borderId="102" xfId="0" applyFont="1" applyBorder="1" applyAlignment="1">
      <alignment horizontal="left" vertical="center"/>
    </xf>
    <xf numFmtId="0" fontId="11" fillId="0" borderId="103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12" fillId="0" borderId="55" xfId="0" applyFont="1" applyBorder="1" applyAlignment="1">
      <alignment horizontal="left" vertical="center"/>
    </xf>
    <xf numFmtId="0" fontId="12" fillId="0" borderId="39" xfId="0" applyFont="1" applyBorder="1" applyAlignment="1">
      <alignment horizontal="left" vertical="center"/>
    </xf>
    <xf numFmtId="0" fontId="12" fillId="0" borderId="56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0" fillId="34" borderId="11" xfId="0" applyFont="1" applyFill="1" applyBorder="1" applyAlignment="1">
      <alignment horizontal="center" vertical="center" wrapText="1"/>
    </xf>
    <xf numFmtId="0" fontId="50" fillId="34" borderId="12" xfId="0" applyFont="1" applyFill="1" applyBorder="1" applyAlignment="1">
      <alignment horizontal="center" vertical="center" wrapText="1"/>
    </xf>
    <xf numFmtId="0" fontId="50" fillId="34" borderId="13" xfId="0" applyFont="1" applyFill="1" applyBorder="1" applyAlignment="1">
      <alignment horizontal="center" vertical="center" wrapText="1"/>
    </xf>
    <xf numFmtId="0" fontId="0" fillId="0" borderId="43" xfId="0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51" fillId="0" borderId="0" xfId="0" applyFont="1" applyAlignment="1">
      <alignment horizontal="center"/>
    </xf>
    <xf numFmtId="0" fontId="52" fillId="0" borderId="53" xfId="0" applyFont="1" applyBorder="1" applyAlignment="1">
      <alignment horizontal="center" wrapText="1"/>
    </xf>
    <xf numFmtId="0" fontId="12" fillId="0" borderId="51" xfId="0" applyFont="1" applyBorder="1" applyAlignment="1">
      <alignment horizontal="center" wrapText="1"/>
    </xf>
    <xf numFmtId="0" fontId="12" fillId="0" borderId="54" xfId="0" applyFont="1" applyBorder="1" applyAlignment="1">
      <alignment horizontal="center" wrapText="1"/>
    </xf>
    <xf numFmtId="0" fontId="12" fillId="0" borderId="45" xfId="0" applyFont="1" applyBorder="1" applyAlignment="1">
      <alignment horizontal="center" vertical="center" textRotation="90" wrapText="1"/>
    </xf>
    <xf numFmtId="0" fontId="12" fillId="0" borderId="154" xfId="0" applyFont="1" applyBorder="1" applyAlignment="1">
      <alignment horizontal="center" vertical="center" textRotation="90" wrapText="1"/>
    </xf>
    <xf numFmtId="0" fontId="12" fillId="0" borderId="90" xfId="0" applyFont="1" applyBorder="1" applyAlignment="1">
      <alignment horizontal="center" vertical="center" textRotation="90" wrapText="1"/>
    </xf>
    <xf numFmtId="0" fontId="12" fillId="0" borderId="46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 wrapText="1"/>
    </xf>
    <xf numFmtId="0" fontId="12" fillId="0" borderId="129" xfId="0" applyFont="1" applyBorder="1" applyAlignment="1">
      <alignment horizontal="center" vertical="center" wrapText="1"/>
    </xf>
    <xf numFmtId="0" fontId="12" fillId="0" borderId="47" xfId="0" applyFont="1" applyBorder="1" applyAlignment="1">
      <alignment horizontal="center" vertical="center" wrapText="1"/>
    </xf>
    <xf numFmtId="0" fontId="12" fillId="0" borderId="156" xfId="0" applyFont="1" applyBorder="1" applyAlignment="1">
      <alignment horizontal="center" vertical="center" wrapText="1"/>
    </xf>
    <xf numFmtId="0" fontId="12" fillId="0" borderId="130" xfId="0" applyFont="1" applyBorder="1" applyAlignment="1">
      <alignment horizontal="center" vertical="center" wrapText="1"/>
    </xf>
    <xf numFmtId="0" fontId="12" fillId="0" borderId="45" xfId="0" applyFont="1" applyBorder="1" applyAlignment="1">
      <alignment horizontal="center" vertical="center" wrapText="1"/>
    </xf>
    <xf numFmtId="0" fontId="12" fillId="0" borderId="154" xfId="0" applyFont="1" applyBorder="1" applyAlignment="1">
      <alignment horizontal="center" vertical="center" wrapText="1"/>
    </xf>
    <xf numFmtId="0" fontId="12" fillId="0" borderId="90" xfId="0" applyFont="1" applyBorder="1" applyAlignment="1">
      <alignment horizontal="center" vertical="center" wrapText="1"/>
    </xf>
    <xf numFmtId="0" fontId="12" fillId="0" borderId="48" xfId="0" applyFont="1" applyBorder="1" applyAlignment="1">
      <alignment horizontal="center" vertical="center" wrapText="1"/>
    </xf>
    <xf numFmtId="0" fontId="12" fillId="0" borderId="157" xfId="0" applyFont="1" applyBorder="1" applyAlignment="1">
      <alignment horizontal="center" vertical="center" wrapText="1"/>
    </xf>
    <xf numFmtId="0" fontId="12" fillId="0" borderId="127" xfId="0" applyFont="1" applyBorder="1" applyAlignment="1">
      <alignment horizontal="center" vertical="center" wrapText="1"/>
    </xf>
    <xf numFmtId="2" fontId="11" fillId="0" borderId="158" xfId="0" applyNumberFormat="1" applyFont="1" applyBorder="1" applyAlignment="1">
      <alignment horizontal="center" vertical="center" wrapText="1"/>
    </xf>
    <xf numFmtId="0" fontId="11" fillId="0" borderId="85" xfId="0" applyFont="1" applyBorder="1" applyAlignment="1">
      <alignment horizontal="center" vertical="center" wrapText="1"/>
    </xf>
    <xf numFmtId="0" fontId="11" fillId="0" borderId="49" xfId="0" applyFont="1" applyBorder="1" applyAlignment="1">
      <alignment horizontal="center" vertical="center" wrapText="1"/>
    </xf>
    <xf numFmtId="0" fontId="9" fillId="0" borderId="155" xfId="0" applyFont="1" applyBorder="1" applyAlignment="1">
      <alignment horizontal="center" vertical="center" wrapText="1"/>
    </xf>
    <xf numFmtId="0" fontId="11" fillId="0" borderId="128" xfId="0" applyFont="1" applyBorder="1" applyAlignment="1">
      <alignment horizontal="center" vertical="center" wrapText="1"/>
    </xf>
    <xf numFmtId="0" fontId="11" fillId="0" borderId="37" xfId="0" applyFont="1" applyBorder="1" applyAlignment="1">
      <alignment horizontal="center" vertical="center" wrapText="1"/>
    </xf>
    <xf numFmtId="177" fontId="11" fillId="0" borderId="126" xfId="0" applyNumberFormat="1" applyFont="1" applyBorder="1" applyAlignment="1">
      <alignment horizontal="right" vertical="center" wrapText="1"/>
    </xf>
    <xf numFmtId="177" fontId="11" fillId="0" borderId="52" xfId="0" applyNumberFormat="1" applyFont="1" applyBorder="1" applyAlignment="1">
      <alignment horizontal="right" vertical="center" wrapText="1"/>
    </xf>
    <xf numFmtId="177" fontId="12" fillId="0" borderId="85" xfId="0" applyNumberFormat="1" applyFont="1" applyBorder="1" applyAlignment="1">
      <alignment horizontal="right" vertical="center" wrapText="1"/>
    </xf>
    <xf numFmtId="177" fontId="12" fillId="0" borderId="49" xfId="0" applyNumberFormat="1" applyFont="1" applyBorder="1" applyAlignment="1">
      <alignment horizontal="right" vertical="center" wrapText="1"/>
    </xf>
    <xf numFmtId="0" fontId="9" fillId="0" borderId="37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46" fillId="0" borderId="110" xfId="6" applyFont="1" applyBorder="1" applyAlignment="1">
      <alignment horizontal="center"/>
    </xf>
    <xf numFmtId="0" fontId="46" fillId="0" borderId="0" xfId="6" applyFont="1" applyAlignment="1">
      <alignment horizontal="center"/>
    </xf>
    <xf numFmtId="0" fontId="3" fillId="0" borderId="94" xfId="0" applyFont="1" applyBorder="1" applyAlignment="1">
      <alignment horizontal="left" vertical="center" wrapText="1"/>
    </xf>
    <xf numFmtId="0" fontId="3" fillId="0" borderId="95" xfId="0" applyFont="1" applyBorder="1" applyAlignment="1">
      <alignment horizontal="left" vertical="center" wrapText="1"/>
    </xf>
    <xf numFmtId="0" fontId="4" fillId="0" borderId="96" xfId="0" applyFont="1" applyBorder="1" applyAlignment="1">
      <alignment horizontal="center" vertical="center" wrapText="1"/>
    </xf>
    <xf numFmtId="0" fontId="4" fillId="0" borderId="97" xfId="0" applyFont="1" applyBorder="1" applyAlignment="1">
      <alignment horizontal="center" vertical="center" wrapText="1"/>
    </xf>
    <xf numFmtId="0" fontId="4" fillId="0" borderId="9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9" xfId="0" applyFont="1" applyBorder="1" applyAlignment="1">
      <alignment horizontal="center" vertical="center"/>
    </xf>
    <xf numFmtId="0" fontId="3" fillId="0" borderId="98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0" fontId="4" fillId="0" borderId="99" xfId="0" applyFont="1" applyBorder="1" applyAlignment="1">
      <alignment horizontal="center" vertical="center" wrapText="1"/>
    </xf>
    <xf numFmtId="0" fontId="43" fillId="0" borderId="108" xfId="6" applyFont="1" applyBorder="1" applyAlignment="1">
      <alignment horizontal="center" vertical="center" wrapText="1"/>
    </xf>
    <xf numFmtId="0" fontId="43" fillId="0" borderId="76" xfId="6" applyFont="1" applyBorder="1" applyAlignment="1">
      <alignment horizontal="center" vertical="center" wrapText="1"/>
    </xf>
    <xf numFmtId="0" fontId="43" fillId="0" borderId="101" xfId="6" applyFont="1" applyBorder="1" applyAlignment="1">
      <alignment horizontal="center" vertical="center" wrapText="1"/>
    </xf>
    <xf numFmtId="0" fontId="43" fillId="0" borderId="100" xfId="6" applyFont="1" applyBorder="1" applyAlignment="1">
      <alignment horizontal="center" vertical="center" wrapText="1"/>
    </xf>
    <xf numFmtId="169" fontId="43" fillId="0" borderId="101" xfId="9" applyFont="1" applyFill="1" applyBorder="1" applyAlignment="1">
      <alignment horizontal="center" vertical="center" wrapText="1"/>
    </xf>
    <xf numFmtId="169" fontId="43" fillId="0" borderId="100" xfId="9" applyFont="1" applyFill="1" applyBorder="1" applyAlignment="1">
      <alignment horizontal="center" vertical="center" wrapText="1"/>
    </xf>
    <xf numFmtId="0" fontId="42" fillId="34" borderId="139" xfId="6" applyFont="1" applyFill="1" applyBorder="1" applyAlignment="1">
      <alignment horizontal="center" vertical="center"/>
    </xf>
    <xf numFmtId="0" fontId="42" fillId="34" borderId="140" xfId="6" applyFont="1" applyFill="1" applyBorder="1" applyAlignment="1">
      <alignment horizontal="center" vertical="center"/>
    </xf>
    <xf numFmtId="0" fontId="42" fillId="34" borderId="141" xfId="6" applyFont="1" applyFill="1" applyBorder="1" applyAlignment="1">
      <alignment horizontal="center" vertical="center"/>
    </xf>
    <xf numFmtId="0" fontId="42" fillId="34" borderId="138" xfId="6" applyFont="1" applyFill="1" applyBorder="1" applyAlignment="1">
      <alignment horizontal="center" vertical="center"/>
    </xf>
    <xf numFmtId="0" fontId="42" fillId="34" borderId="125" xfId="6" applyFont="1" applyFill="1" applyBorder="1" applyAlignment="1">
      <alignment horizontal="center" vertical="center"/>
    </xf>
    <xf numFmtId="0" fontId="42" fillId="34" borderId="131" xfId="6" applyFont="1" applyFill="1" applyBorder="1" applyAlignment="1">
      <alignment horizontal="center" vertical="center"/>
    </xf>
    <xf numFmtId="3" fontId="44" fillId="0" borderId="49" xfId="97" applyNumberFormat="1" applyFont="1" applyBorder="1" applyAlignment="1">
      <alignment horizontal="center" vertical="center"/>
    </xf>
    <xf numFmtId="0" fontId="44" fillId="0" borderId="81" xfId="97" applyFont="1" applyBorder="1" applyAlignment="1">
      <alignment horizontal="center" vertical="center"/>
    </xf>
    <xf numFmtId="0" fontId="44" fillId="0" borderId="37" xfId="97" applyFont="1" applyBorder="1" applyAlignment="1">
      <alignment horizontal="left" vertical="center" wrapText="1"/>
    </xf>
    <xf numFmtId="0" fontId="44" fillId="0" borderId="22" xfId="97" applyFont="1" applyBorder="1" applyAlignment="1">
      <alignment horizontal="left" vertical="center" wrapText="1"/>
    </xf>
    <xf numFmtId="176" fontId="45" fillId="0" borderId="37" xfId="9" applyNumberFormat="1" applyFont="1" applyBorder="1" applyAlignment="1">
      <alignment horizontal="center" vertical="center"/>
    </xf>
    <xf numFmtId="176" fontId="45" fillId="0" borderId="22" xfId="9" applyNumberFormat="1" applyFont="1" applyBorder="1" applyAlignment="1">
      <alignment horizontal="center" vertical="center"/>
    </xf>
    <xf numFmtId="10" fontId="46" fillId="4" borderId="37" xfId="8" applyNumberFormat="1" applyFont="1" applyFill="1" applyBorder="1" applyAlignment="1">
      <alignment horizontal="center" vertical="center" wrapText="1"/>
    </xf>
    <xf numFmtId="10" fontId="46" fillId="4" borderId="22" xfId="8" applyNumberFormat="1" applyFont="1" applyFill="1" applyBorder="1" applyAlignment="1">
      <alignment horizontal="center" vertical="center" wrapText="1"/>
    </xf>
    <xf numFmtId="3" fontId="44" fillId="0" borderId="81" xfId="97" applyNumberFormat="1" applyFont="1" applyBorder="1" applyAlignment="1">
      <alignment horizontal="center" vertical="center"/>
    </xf>
    <xf numFmtId="0" fontId="44" fillId="0" borderId="85" xfId="97" applyFont="1" applyBorder="1" applyAlignment="1">
      <alignment horizontal="center" vertical="center"/>
    </xf>
    <xf numFmtId="0" fontId="44" fillId="0" borderId="128" xfId="97" applyFont="1" applyBorder="1" applyAlignment="1">
      <alignment horizontal="left" vertical="center" wrapText="1"/>
    </xf>
    <xf numFmtId="0" fontId="44" fillId="0" borderId="40" xfId="97" applyFont="1" applyBorder="1" applyAlignment="1">
      <alignment horizontal="left" vertical="center" wrapText="1"/>
    </xf>
    <xf numFmtId="176" fontId="45" fillId="0" borderId="128" xfId="9" applyNumberFormat="1" applyFont="1" applyBorder="1" applyAlignment="1">
      <alignment horizontal="center" vertical="center"/>
    </xf>
    <xf numFmtId="176" fontId="45" fillId="0" borderId="40" xfId="9" applyNumberFormat="1" applyFont="1" applyBorder="1" applyAlignment="1">
      <alignment horizontal="center" vertical="center"/>
    </xf>
    <xf numFmtId="3" fontId="47" fillId="0" borderId="108" xfId="97" applyNumberFormat="1" applyFont="1" applyBorder="1" applyAlignment="1">
      <alignment horizontal="center" vertical="center"/>
    </xf>
    <xf numFmtId="0" fontId="47" fillId="0" borderId="76" xfId="97" applyFont="1" applyBorder="1" applyAlignment="1">
      <alignment horizontal="center" vertical="center"/>
    </xf>
    <xf numFmtId="0" fontId="47" fillId="0" borderId="46" xfId="97" applyFont="1" applyBorder="1" applyAlignment="1">
      <alignment horizontal="left" vertical="center" wrapText="1"/>
    </xf>
    <xf numFmtId="0" fontId="47" fillId="0" borderId="129" xfId="97" applyFont="1" applyBorder="1" applyAlignment="1">
      <alignment horizontal="left" vertical="center" wrapText="1"/>
    </xf>
    <xf numFmtId="0" fontId="44" fillId="0" borderId="23" xfId="97" applyFont="1" applyBorder="1" applyAlignment="1">
      <alignment horizontal="center" vertical="center"/>
    </xf>
    <xf numFmtId="0" fontId="44" fillId="0" borderId="102" xfId="97" applyFont="1" applyBorder="1" applyAlignment="1">
      <alignment horizontal="center" vertical="center"/>
    </xf>
    <xf numFmtId="1" fontId="47" fillId="0" borderId="103" xfId="3" applyNumberFormat="1" applyFont="1" applyBorder="1" applyAlignment="1">
      <alignment horizontal="center" vertical="top"/>
    </xf>
    <xf numFmtId="1" fontId="47" fillId="0" borderId="24" xfId="3" applyNumberFormat="1" applyFont="1" applyBorder="1" applyAlignment="1">
      <alignment horizontal="center" vertical="top"/>
    </xf>
    <xf numFmtId="0" fontId="47" fillId="0" borderId="101" xfId="97" applyFont="1" applyBorder="1" applyAlignment="1">
      <alignment horizontal="left" vertical="center" wrapText="1"/>
    </xf>
    <xf numFmtId="0" fontId="47" fillId="0" borderId="100" xfId="97" applyFont="1" applyBorder="1" applyAlignment="1">
      <alignment horizontal="left" vertical="center" wrapText="1"/>
    </xf>
    <xf numFmtId="176" fontId="48" fillId="0" borderId="47" xfId="9" applyNumberFormat="1" applyFont="1" applyBorder="1" applyAlignment="1">
      <alignment horizontal="center" vertical="center"/>
    </xf>
    <xf numFmtId="176" fontId="48" fillId="0" borderId="110" xfId="9" applyNumberFormat="1" applyFont="1" applyBorder="1" applyAlignment="1">
      <alignment horizontal="center" vertical="center"/>
    </xf>
    <xf numFmtId="176" fontId="48" fillId="0" borderId="57" xfId="9" applyNumberFormat="1" applyFont="1" applyBorder="1" applyAlignment="1">
      <alignment horizontal="center" vertical="center"/>
    </xf>
    <xf numFmtId="176" fontId="48" fillId="0" borderId="130" xfId="9" applyNumberFormat="1" applyFont="1" applyBorder="1" applyAlignment="1">
      <alignment horizontal="center" vertical="center"/>
    </xf>
    <xf numFmtId="176" fontId="48" fillId="0" borderId="125" xfId="9" applyNumberFormat="1" applyFont="1" applyBorder="1" applyAlignment="1">
      <alignment horizontal="center" vertical="center"/>
    </xf>
    <xf numFmtId="176" fontId="48" fillId="0" borderId="131" xfId="9" applyNumberFormat="1" applyFont="1" applyBorder="1" applyAlignment="1">
      <alignment horizontal="center" vertical="center"/>
    </xf>
    <xf numFmtId="1" fontId="47" fillId="0" borderId="104" xfId="3" applyNumberFormat="1" applyFont="1" applyBorder="1" applyAlignment="1">
      <alignment horizontal="center" vertical="top"/>
    </xf>
    <xf numFmtId="1" fontId="47" fillId="0" borderId="105" xfId="3" applyNumberFormat="1" applyFont="1" applyBorder="1" applyAlignment="1">
      <alignment horizontal="center" vertical="top"/>
    </xf>
    <xf numFmtId="0" fontId="47" fillId="0" borderId="103" xfId="97" applyFont="1" applyBorder="1" applyAlignment="1">
      <alignment horizontal="right" vertical="center"/>
    </xf>
    <xf numFmtId="0" fontId="47" fillId="0" borderId="25" xfId="97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10" fontId="58" fillId="35" borderId="58" xfId="0" applyNumberFormat="1" applyFont="1" applyFill="1" applyBorder="1" applyAlignment="1">
      <alignment horizontal="center" vertical="center"/>
    </xf>
    <xf numFmtId="10" fontId="58" fillId="35" borderId="59" xfId="0" applyNumberFormat="1" applyFont="1" applyFill="1" applyBorder="1" applyAlignment="1">
      <alignment horizontal="center" vertical="center"/>
    </xf>
    <xf numFmtId="0" fontId="56" fillId="0" borderId="138" xfId="0" applyFont="1" applyBorder="1" applyAlignment="1">
      <alignment horizontal="left" vertical="center" wrapText="1"/>
    </xf>
    <xf numFmtId="0" fontId="56" fillId="0" borderId="125" xfId="0" applyFont="1" applyBorder="1" applyAlignment="1">
      <alignment horizontal="left" vertical="center" wrapText="1"/>
    </xf>
    <xf numFmtId="0" fontId="56" fillId="0" borderId="131" xfId="0" applyFont="1" applyBorder="1" applyAlignment="1">
      <alignment horizontal="left" vertical="center" wrapText="1"/>
    </xf>
    <xf numFmtId="0" fontId="38" fillId="0" borderId="0" xfId="0" applyFont="1" applyAlignment="1">
      <alignment horizontal="center" vertical="center" wrapText="1"/>
    </xf>
    <xf numFmtId="0" fontId="53" fillId="0" borderId="125" xfId="0" applyFont="1" applyBorder="1" applyAlignment="1">
      <alignment horizontal="center" vertical="center"/>
    </xf>
    <xf numFmtId="0" fontId="54" fillId="0" borderId="45" xfId="0" applyFont="1" applyBorder="1" applyAlignment="1">
      <alignment horizontal="center" vertical="center"/>
    </xf>
    <xf numFmtId="0" fontId="54" fillId="0" borderId="48" xfId="0" applyFont="1" applyBorder="1" applyAlignment="1">
      <alignment horizontal="center" vertical="center"/>
    </xf>
    <xf numFmtId="0" fontId="55" fillId="0" borderId="53" xfId="0" applyFont="1" applyBorder="1" applyAlignment="1">
      <alignment horizontal="center"/>
    </xf>
    <xf numFmtId="0" fontId="55" fillId="0" borderId="54" xfId="0" applyFont="1" applyBorder="1" applyAlignment="1">
      <alignment horizontal="center"/>
    </xf>
    <xf numFmtId="0" fontId="56" fillId="0" borderId="78" xfId="0" applyFont="1" applyBorder="1" applyAlignment="1">
      <alignment horizontal="left"/>
    </xf>
    <xf numFmtId="0" fontId="56" fillId="0" borderId="79" xfId="0" applyFont="1" applyBorder="1" applyAlignment="1">
      <alignment horizontal="left"/>
    </xf>
    <xf numFmtId="0" fontId="56" fillId="0" borderId="3" xfId="0" applyFont="1" applyBorder="1" applyAlignment="1">
      <alignment horizontal="left"/>
    </xf>
    <xf numFmtId="0" fontId="56" fillId="0" borderId="1" xfId="0" applyFont="1" applyBorder="1" applyAlignment="1">
      <alignment horizontal="left"/>
    </xf>
    <xf numFmtId="0" fontId="56" fillId="0" borderId="82" xfId="0" applyFont="1" applyBorder="1" applyAlignment="1">
      <alignment horizontal="left"/>
    </xf>
    <xf numFmtId="0" fontId="56" fillId="0" borderId="83" xfId="0" applyFont="1" applyBorder="1" applyAlignment="1">
      <alignment horizontal="left"/>
    </xf>
    <xf numFmtId="0" fontId="56" fillId="0" borderId="159" xfId="0" applyFont="1" applyBorder="1" applyAlignment="1">
      <alignment horizontal="left"/>
    </xf>
    <xf numFmtId="0" fontId="56" fillId="0" borderId="160" xfId="0" applyFont="1" applyBorder="1" applyAlignment="1">
      <alignment horizontal="left"/>
    </xf>
    <xf numFmtId="0" fontId="56" fillId="0" borderId="87" xfId="0" applyFont="1" applyBorder="1" applyAlignment="1">
      <alignment horizontal="center" vertical="center" wrapText="1"/>
    </xf>
    <xf numFmtId="0" fontId="56" fillId="0" borderId="162" xfId="0" applyFont="1" applyBorder="1" applyAlignment="1">
      <alignment horizontal="center" vertical="center" wrapText="1"/>
    </xf>
    <xf numFmtId="0" fontId="56" fillId="0" borderId="88" xfId="0" applyFont="1" applyBorder="1" applyAlignment="1">
      <alignment horizontal="center" vertical="center"/>
    </xf>
    <xf numFmtId="0" fontId="56" fillId="0" borderId="89" xfId="0" applyFont="1" applyBorder="1" applyAlignment="1">
      <alignment horizontal="center" vertical="center"/>
    </xf>
    <xf numFmtId="0" fontId="56" fillId="0" borderId="51" xfId="0" applyFont="1" applyBorder="1" applyAlignment="1">
      <alignment horizontal="center"/>
    </xf>
    <xf numFmtId="10" fontId="59" fillId="0" borderId="51" xfId="0" applyNumberFormat="1" applyFont="1" applyBorder="1" applyAlignment="1">
      <alignment horizontal="center" vertical="center"/>
    </xf>
    <xf numFmtId="0" fontId="55" fillId="0" borderId="53" xfId="0" applyFont="1" applyBorder="1" applyAlignment="1">
      <alignment horizontal="left"/>
    </xf>
    <xf numFmtId="0" fontId="55" fillId="0" borderId="51" xfId="0" applyFont="1" applyBorder="1" applyAlignment="1">
      <alignment horizontal="left"/>
    </xf>
    <xf numFmtId="0" fontId="55" fillId="0" borderId="54" xfId="0" applyFont="1" applyBorder="1" applyAlignment="1">
      <alignment horizontal="left"/>
    </xf>
    <xf numFmtId="0" fontId="10" fillId="0" borderId="0" xfId="0" applyFont="1" applyAlignment="1">
      <alignment horizontal="center" vertical="center"/>
    </xf>
    <xf numFmtId="0" fontId="41" fillId="0" borderId="0" xfId="0" applyFont="1" applyAlignment="1">
      <alignment horizontal="center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109</xdr:row>
      <xdr:rowOff>1346</xdr:rowOff>
    </xdr:from>
    <xdr:to>
      <xdr:col>4</xdr:col>
      <xdr:colOff>625960</xdr:colOff>
      <xdr:row>112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103</xdr:row>
      <xdr:rowOff>30480</xdr:rowOff>
    </xdr:from>
    <xdr:to>
      <xdr:col>9</xdr:col>
      <xdr:colOff>272750</xdr:colOff>
      <xdr:row>104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503</xdr:row>
      <xdr:rowOff>140299</xdr:rowOff>
    </xdr:from>
    <xdr:to>
      <xdr:col>3</xdr:col>
      <xdr:colOff>741156</xdr:colOff>
      <xdr:row>506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499</xdr:row>
      <xdr:rowOff>80683</xdr:rowOff>
    </xdr:from>
    <xdr:to>
      <xdr:col>7</xdr:col>
      <xdr:colOff>248097</xdr:colOff>
      <xdr:row>501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1</xdr:row>
      <xdr:rowOff>88302</xdr:rowOff>
    </xdr:from>
    <xdr:to>
      <xdr:col>1</xdr:col>
      <xdr:colOff>446891</xdr:colOff>
      <xdr:row>2</xdr:row>
      <xdr:rowOff>566861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020" y="271182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8</xdr:col>
      <xdr:colOff>82829</xdr:colOff>
      <xdr:row>1</xdr:row>
      <xdr:rowOff>50357</xdr:rowOff>
    </xdr:from>
    <xdr:to>
      <xdr:col>9</xdr:col>
      <xdr:colOff>489380</xdr:colOff>
      <xdr:row>3</xdr:row>
      <xdr:rowOff>5613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24288" y="229651"/>
          <a:ext cx="1240268" cy="1022056"/>
        </a:xfrm>
        <a:prstGeom prst="rect">
          <a:avLst/>
        </a:prstGeom>
      </xdr:spPr>
    </xdr:pic>
    <xdr:clientData/>
  </xdr:twoCellAnchor>
  <xdr:twoCellAnchor>
    <xdr:from>
      <xdr:col>2</xdr:col>
      <xdr:colOff>161367</xdr:colOff>
      <xdr:row>23</xdr:row>
      <xdr:rowOff>68581</xdr:rowOff>
    </xdr:from>
    <xdr:to>
      <xdr:col>6</xdr:col>
      <xdr:colOff>624617</xdr:colOff>
      <xdr:row>26</xdr:row>
      <xdr:rowOff>84476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>
        <a:xfrm>
          <a:off x="2286002" y="6200440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5</xdr:col>
      <xdr:colOff>616099</xdr:colOff>
      <xdr:row>18</xdr:row>
      <xdr:rowOff>125506</xdr:rowOff>
    </xdr:from>
    <xdr:to>
      <xdr:col>10</xdr:col>
      <xdr:colOff>158451</xdr:colOff>
      <xdr:row>20</xdr:row>
      <xdr:rowOff>82588</xdr:rowOff>
    </xdr:to>
    <xdr:sp macro="" textlink="">
      <xdr:nvSpPr>
        <xdr:cNvPr id="9" name="Text Box 9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>
        <a:xfrm>
          <a:off x="4712970" y="5360894"/>
          <a:ext cx="3719905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1532965</xdr:colOff>
      <xdr:row>1</xdr:row>
      <xdr:rowOff>62753</xdr:rowOff>
    </xdr:from>
    <xdr:to>
      <xdr:col>7</xdr:col>
      <xdr:colOff>278427</xdr:colOff>
      <xdr:row>3</xdr:row>
      <xdr:rowOff>34067</xdr:rowOff>
    </xdr:to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/>
      </xdr:nvSpPr>
      <xdr:spPr bwMode="auto">
        <a:xfrm>
          <a:off x="1963271" y="242047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107576</xdr:colOff>
      <xdr:row>0</xdr:row>
      <xdr:rowOff>170330</xdr:rowOff>
    </xdr:from>
    <xdr:to>
      <xdr:col>1</xdr:col>
      <xdr:colOff>188259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576" y="170330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4</xdr:col>
      <xdr:colOff>1416424</xdr:colOff>
      <xdr:row>0</xdr:row>
      <xdr:rowOff>89648</xdr:rowOff>
    </xdr:from>
    <xdr:to>
      <xdr:col>5</xdr:col>
      <xdr:colOff>1219201</xdr:colOff>
      <xdr:row>5</xdr:row>
      <xdr:rowOff>218546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46895" y="89648"/>
          <a:ext cx="1237130" cy="1025369"/>
        </a:xfrm>
        <a:prstGeom prst="rect">
          <a:avLst/>
        </a:prstGeom>
      </xdr:spPr>
    </xdr:pic>
    <xdr:clientData/>
  </xdr:twoCellAnchor>
  <xdr:twoCellAnchor>
    <xdr:from>
      <xdr:col>1</xdr:col>
      <xdr:colOff>1757083</xdr:colOff>
      <xdr:row>59</xdr:row>
      <xdr:rowOff>140298</xdr:rowOff>
    </xdr:from>
    <xdr:to>
      <xdr:col>3</xdr:col>
      <xdr:colOff>310851</xdr:colOff>
      <xdr:row>62</xdr:row>
      <xdr:rowOff>156193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2393577" y="12332298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87181</xdr:colOff>
      <xdr:row>55</xdr:row>
      <xdr:rowOff>17928</xdr:rowOff>
    </xdr:from>
    <xdr:to>
      <xdr:col>6</xdr:col>
      <xdr:colOff>185345</xdr:colOff>
      <xdr:row>56</xdr:row>
      <xdr:rowOff>154304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5546687" y="1149275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1936377</xdr:colOff>
      <xdr:row>0</xdr:row>
      <xdr:rowOff>80682</xdr:rowOff>
    </xdr:from>
    <xdr:to>
      <xdr:col>4</xdr:col>
      <xdr:colOff>520474</xdr:colOff>
      <xdr:row>5</xdr:row>
      <xdr:rowOff>222325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 bwMode="auto">
        <a:xfrm>
          <a:off x="2572871" y="80682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9"/>
  <sheetViews>
    <sheetView view="pageBreakPreview" zoomScaleNormal="130" zoomScaleSheetLayoutView="100" workbookViewId="0">
      <selection activeCell="N9" sqref="N9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307"/>
      <c r="B1" s="307"/>
      <c r="C1" s="307"/>
      <c r="D1" s="307"/>
      <c r="E1" s="307"/>
      <c r="F1" s="307"/>
      <c r="G1" s="307"/>
      <c r="H1" s="307"/>
      <c r="I1" s="307"/>
    </row>
    <row r="2" spans="1:11">
      <c r="A2" s="307"/>
      <c r="B2" s="307"/>
      <c r="C2" s="307"/>
      <c r="D2" s="307"/>
      <c r="E2" s="307"/>
      <c r="F2" s="307"/>
      <c r="G2" s="307"/>
      <c r="H2" s="307"/>
      <c r="I2" s="307"/>
    </row>
    <row r="3" spans="1:11" ht="19.149999999999999" customHeight="1">
      <c r="A3" s="307"/>
      <c r="B3" s="307"/>
      <c r="C3" s="307"/>
      <c r="D3" s="307"/>
      <c r="E3" s="307"/>
      <c r="F3" s="307"/>
      <c r="G3" s="307"/>
      <c r="H3" s="307"/>
      <c r="I3" s="307"/>
    </row>
    <row r="4" spans="1:11" ht="15.6" customHeight="1">
      <c r="A4" s="307"/>
      <c r="B4" s="307"/>
      <c r="C4" s="307"/>
      <c r="D4" s="307"/>
      <c r="E4" s="307"/>
      <c r="F4" s="307"/>
      <c r="G4" s="307"/>
      <c r="H4" s="307"/>
      <c r="I4" s="307"/>
    </row>
    <row r="5" spans="1:11" ht="18" customHeight="1">
      <c r="A5" s="308"/>
      <c r="B5" s="308"/>
      <c r="C5" s="308"/>
      <c r="D5" s="308"/>
      <c r="E5" s="308"/>
      <c r="F5" s="308"/>
      <c r="G5" s="308"/>
      <c r="H5" s="308"/>
      <c r="I5" s="308"/>
    </row>
    <row r="6" spans="1:11" ht="30" customHeight="1">
      <c r="A6" s="310" t="s">
        <v>879</v>
      </c>
      <c r="B6" s="311"/>
      <c r="C6" s="311"/>
      <c r="D6" s="311"/>
      <c r="E6" s="311"/>
      <c r="F6" s="311"/>
      <c r="G6" s="311"/>
      <c r="H6" s="311"/>
      <c r="I6" s="312"/>
    </row>
    <row r="7" spans="1:11" ht="18" customHeight="1">
      <c r="A7" s="315" t="s">
        <v>0</v>
      </c>
      <c r="B7" s="315"/>
      <c r="C7" s="310"/>
      <c r="D7" s="316" t="s">
        <v>1</v>
      </c>
      <c r="E7" s="311"/>
      <c r="F7" s="311"/>
      <c r="G7" s="312"/>
      <c r="H7" s="313" t="s">
        <v>2</v>
      </c>
      <c r="I7" s="314"/>
    </row>
    <row r="8" spans="1:11" ht="16.149999999999999" customHeight="1" thickBot="1">
      <c r="A8" s="309" t="s">
        <v>933</v>
      </c>
      <c r="B8" s="309"/>
      <c r="C8" s="309"/>
      <c r="D8" s="309"/>
      <c r="E8" s="309"/>
      <c r="F8" s="309"/>
      <c r="G8" s="309"/>
      <c r="H8" s="330">
        <f>F101</f>
        <v>187422.724602</v>
      </c>
      <c r="I8" s="331"/>
      <c r="J8" s="240"/>
      <c r="K8" s="241"/>
    </row>
    <row r="9" spans="1:11" ht="42.6" customHeight="1" thickTop="1" thickBot="1">
      <c r="A9" s="317" t="s">
        <v>3</v>
      </c>
      <c r="B9" s="319" t="s">
        <v>4</v>
      </c>
      <c r="C9" s="319" t="s">
        <v>5</v>
      </c>
      <c r="D9" s="319" t="s">
        <v>6</v>
      </c>
      <c r="E9" s="319" t="s">
        <v>7</v>
      </c>
      <c r="F9" s="319"/>
      <c r="G9" s="319" t="s">
        <v>8</v>
      </c>
      <c r="H9" s="319"/>
      <c r="I9" s="7" t="s">
        <v>9</v>
      </c>
      <c r="K9" s="241"/>
    </row>
    <row r="10" spans="1:11" ht="27.6" customHeight="1" thickTop="1" thickBot="1">
      <c r="A10" s="318"/>
      <c r="B10" s="319"/>
      <c r="C10" s="319"/>
      <c r="D10" s="319"/>
      <c r="E10" s="7" t="s">
        <v>10</v>
      </c>
      <c r="F10" s="7" t="s">
        <v>11</v>
      </c>
      <c r="G10" s="7" t="s">
        <v>12</v>
      </c>
      <c r="H10" s="7" t="s">
        <v>13</v>
      </c>
      <c r="I10" s="8">
        <v>0.28999999999999998</v>
      </c>
    </row>
    <row r="11" spans="1:11" s="251" customFormat="1" ht="16.5" thickTop="1" thickBot="1">
      <c r="A11" s="248" t="s">
        <v>14</v>
      </c>
      <c r="B11" s="249" t="s">
        <v>15</v>
      </c>
      <c r="C11" s="320" t="s">
        <v>16</v>
      </c>
      <c r="D11" s="321"/>
      <c r="E11" s="322"/>
      <c r="F11" s="250">
        <f>F12+F16+F18+F29</f>
        <v>109841.17799999999</v>
      </c>
      <c r="G11" s="323"/>
      <c r="H11" s="324"/>
      <c r="I11" s="325"/>
    </row>
    <row r="12" spans="1:11" s="255" customFormat="1" ht="15.75" thickTop="1">
      <c r="A12" s="252" t="s">
        <v>17</v>
      </c>
      <c r="B12" s="253" t="s">
        <v>18</v>
      </c>
      <c r="C12" s="326"/>
      <c r="D12" s="327"/>
      <c r="E12" s="328"/>
      <c r="F12" s="254">
        <f>SUM(F13:F15)</f>
        <v>2055.4085999999998</v>
      </c>
      <c r="G12" s="326"/>
      <c r="H12" s="327"/>
      <c r="I12" s="329"/>
    </row>
    <row r="13" spans="1:11" ht="25.5">
      <c r="A13" s="9" t="s">
        <v>19</v>
      </c>
      <c r="B13" s="10" t="s">
        <v>20</v>
      </c>
      <c r="C13" s="11" t="s">
        <v>21</v>
      </c>
      <c r="D13" s="12">
        <v>120</v>
      </c>
      <c r="E13" s="22">
        <f t="shared" ref="E13" si="0">H13*I13</f>
        <v>7.1853000000000007</v>
      </c>
      <c r="F13" s="21">
        <f t="shared" ref="F13" si="1">D13*E13</f>
        <v>862.2360000000001</v>
      </c>
      <c r="G13" s="14" t="s">
        <v>22</v>
      </c>
      <c r="H13" s="67">
        <v>5.57</v>
      </c>
      <c r="I13" s="221">
        <v>1.29</v>
      </c>
    </row>
    <row r="14" spans="1:11" ht="25.5">
      <c r="A14" s="9" t="s">
        <v>23</v>
      </c>
      <c r="B14" s="10" t="s">
        <v>24</v>
      </c>
      <c r="C14" s="11" t="s">
        <v>25</v>
      </c>
      <c r="D14" s="12">
        <v>2</v>
      </c>
      <c r="E14" s="22">
        <f t="shared" ref="E14:E15" si="2">H14*I14</f>
        <v>225.84029999999998</v>
      </c>
      <c r="F14" s="21">
        <f t="shared" ref="F14:F15" si="3">D14*E14</f>
        <v>451.68059999999997</v>
      </c>
      <c r="G14" s="14" t="s">
        <v>26</v>
      </c>
      <c r="H14" s="67">
        <v>175.07</v>
      </c>
      <c r="I14" s="221">
        <v>1.29</v>
      </c>
    </row>
    <row r="15" spans="1:11" ht="26.45" customHeight="1">
      <c r="A15" s="9" t="s">
        <v>27</v>
      </c>
      <c r="B15" s="10" t="s">
        <v>28</v>
      </c>
      <c r="C15" s="11" t="s">
        <v>25</v>
      </c>
      <c r="D15" s="12">
        <v>120</v>
      </c>
      <c r="E15" s="22">
        <f t="shared" si="2"/>
        <v>6.1791</v>
      </c>
      <c r="F15" s="53">
        <f t="shared" si="3"/>
        <v>741.49199999999996</v>
      </c>
      <c r="G15" s="14" t="s">
        <v>29</v>
      </c>
      <c r="H15" s="67">
        <v>4.79</v>
      </c>
      <c r="I15" s="221">
        <v>1.29</v>
      </c>
    </row>
    <row r="16" spans="1:11" s="255" customFormat="1">
      <c r="A16" s="256" t="s">
        <v>30</v>
      </c>
      <c r="B16" s="257" t="s">
        <v>31</v>
      </c>
      <c r="C16" s="340"/>
      <c r="D16" s="341"/>
      <c r="E16" s="342"/>
      <c r="F16" s="258">
        <f>SUM(F17)</f>
        <v>95245.447199999995</v>
      </c>
      <c r="G16" s="343"/>
      <c r="H16" s="341"/>
      <c r="I16" s="344"/>
    </row>
    <row r="17" spans="1:10" ht="25.9" customHeight="1">
      <c r="A17" s="15" t="s">
        <v>32</v>
      </c>
      <c r="B17" s="16" t="s">
        <v>33</v>
      </c>
      <c r="C17" s="17" t="s">
        <v>34</v>
      </c>
      <c r="D17" s="17">
        <v>1</v>
      </c>
      <c r="E17" s="22">
        <f t="shared" ref="E17" si="4">H17*I17</f>
        <v>95245.447199999995</v>
      </c>
      <c r="F17" s="53">
        <f t="shared" ref="F17" si="5">D17*E17</f>
        <v>95245.447199999995</v>
      </c>
      <c r="G17" s="14" t="s">
        <v>35</v>
      </c>
      <c r="H17" s="18">
        <f>'CUSTO UNITÁRIO'!G53</f>
        <v>73833.679999999993</v>
      </c>
      <c r="I17" s="222">
        <v>1.29</v>
      </c>
    </row>
    <row r="18" spans="1:10" s="255" customFormat="1" ht="25.5">
      <c r="A18" s="256" t="s">
        <v>36</v>
      </c>
      <c r="B18" s="257" t="s">
        <v>37</v>
      </c>
      <c r="C18" s="340"/>
      <c r="D18" s="341"/>
      <c r="E18" s="342"/>
      <c r="F18" s="258">
        <f>SUM(F19:F28)</f>
        <v>6957.2022000000015</v>
      </c>
      <c r="G18" s="343"/>
      <c r="H18" s="341"/>
      <c r="I18" s="344"/>
    </row>
    <row r="19" spans="1:10" ht="25.5">
      <c r="A19" s="23" t="s">
        <v>38</v>
      </c>
      <c r="B19" s="24" t="s">
        <v>39</v>
      </c>
      <c r="C19" s="25" t="s">
        <v>34</v>
      </c>
      <c r="D19" s="25">
        <v>1</v>
      </c>
      <c r="E19" s="22">
        <f t="shared" ref="E19:E25" si="6">H19*I19</f>
        <v>4791.3051000000005</v>
      </c>
      <c r="F19" s="21">
        <f t="shared" ref="F19:F25" si="7">D19*E19</f>
        <v>4791.3051000000005</v>
      </c>
      <c r="G19" s="13" t="s">
        <v>40</v>
      </c>
      <c r="H19" s="26">
        <v>3714.19</v>
      </c>
      <c r="I19" s="223">
        <v>1.29</v>
      </c>
    </row>
    <row r="20" spans="1:10" ht="25.5">
      <c r="A20" s="23" t="s">
        <v>41</v>
      </c>
      <c r="B20" s="20" t="s">
        <v>42</v>
      </c>
      <c r="C20" s="13" t="s">
        <v>34</v>
      </c>
      <c r="D20" s="13">
        <v>12</v>
      </c>
      <c r="E20" s="22">
        <f t="shared" si="6"/>
        <v>16.421700000000001</v>
      </c>
      <c r="F20" s="21">
        <f t="shared" si="7"/>
        <v>197.06040000000002</v>
      </c>
      <c r="G20" s="13" t="s">
        <v>43</v>
      </c>
      <c r="H20" s="22">
        <v>12.73</v>
      </c>
      <c r="I20" s="223">
        <v>1.29</v>
      </c>
    </row>
    <row r="21" spans="1:10" ht="51">
      <c r="A21" s="19" t="s">
        <v>44</v>
      </c>
      <c r="B21" s="20" t="s">
        <v>45</v>
      </c>
      <c r="C21" s="13" t="s">
        <v>34</v>
      </c>
      <c r="D21" s="13">
        <v>2</v>
      </c>
      <c r="E21" s="22">
        <f t="shared" si="6"/>
        <v>116.6934</v>
      </c>
      <c r="F21" s="21">
        <f t="shared" si="7"/>
        <v>233.38679999999999</v>
      </c>
      <c r="G21" s="13" t="s">
        <v>46</v>
      </c>
      <c r="H21" s="22">
        <v>90.46</v>
      </c>
      <c r="I21" s="223">
        <v>1.29</v>
      </c>
    </row>
    <row r="22" spans="1:10" ht="25.5">
      <c r="A22" s="82" t="s">
        <v>47</v>
      </c>
      <c r="B22" s="83" t="s">
        <v>48</v>
      </c>
      <c r="C22" s="81" t="s">
        <v>34</v>
      </c>
      <c r="D22" s="81">
        <v>1</v>
      </c>
      <c r="E22" s="22">
        <f t="shared" si="6"/>
        <v>180.471</v>
      </c>
      <c r="F22" s="21">
        <f t="shared" si="7"/>
        <v>180.471</v>
      </c>
      <c r="G22" s="14" t="s">
        <v>49</v>
      </c>
      <c r="H22" s="68">
        <v>139.9</v>
      </c>
      <c r="I22" s="221">
        <v>1.29</v>
      </c>
    </row>
    <row r="23" spans="1:10" ht="51">
      <c r="A23" s="23" t="s">
        <v>50</v>
      </c>
      <c r="B23" s="24" t="s">
        <v>51</v>
      </c>
      <c r="C23" s="25" t="s">
        <v>34</v>
      </c>
      <c r="D23" s="25">
        <v>3</v>
      </c>
      <c r="E23" s="22">
        <f t="shared" si="6"/>
        <v>59.8431</v>
      </c>
      <c r="F23" s="21">
        <f t="shared" si="7"/>
        <v>179.52930000000001</v>
      </c>
      <c r="G23" s="25" t="s">
        <v>52</v>
      </c>
      <c r="H23" s="26">
        <v>46.39</v>
      </c>
      <c r="I23" s="223">
        <v>1.29</v>
      </c>
    </row>
    <row r="24" spans="1:10" ht="38.25">
      <c r="A24" s="23" t="s">
        <v>53</v>
      </c>
      <c r="B24" s="24" t="s">
        <v>54</v>
      </c>
      <c r="C24" s="25" t="s">
        <v>34</v>
      </c>
      <c r="D24" s="25">
        <v>1</v>
      </c>
      <c r="E24" s="22">
        <f t="shared" si="6"/>
        <v>303.00810000000001</v>
      </c>
      <c r="F24" s="21">
        <f t="shared" si="7"/>
        <v>303.00810000000001</v>
      </c>
      <c r="G24" s="25" t="s">
        <v>55</v>
      </c>
      <c r="H24" s="26">
        <v>234.89</v>
      </c>
      <c r="I24" s="223">
        <v>1.29</v>
      </c>
    </row>
    <row r="25" spans="1:10" ht="63.75">
      <c r="A25" s="23" t="s">
        <v>56</v>
      </c>
      <c r="B25" s="20" t="s">
        <v>57</v>
      </c>
      <c r="C25" s="13" t="s">
        <v>34</v>
      </c>
      <c r="D25" s="13">
        <v>1</v>
      </c>
      <c r="E25" s="22">
        <f t="shared" si="6"/>
        <v>103.70310000000001</v>
      </c>
      <c r="F25" s="21">
        <f t="shared" si="7"/>
        <v>103.70310000000001</v>
      </c>
      <c r="G25" s="13" t="s">
        <v>58</v>
      </c>
      <c r="H25" s="22">
        <v>80.39</v>
      </c>
      <c r="I25" s="223">
        <v>1.29</v>
      </c>
    </row>
    <row r="26" spans="1:10" ht="25.5">
      <c r="A26" s="23" t="s">
        <v>59</v>
      </c>
      <c r="B26" s="20" t="s">
        <v>60</v>
      </c>
      <c r="C26" s="13" t="s">
        <v>34</v>
      </c>
      <c r="D26" s="13">
        <v>2</v>
      </c>
      <c r="E26" s="22">
        <f t="shared" ref="E26:E28" si="8">H26*I26</f>
        <v>4.7214</v>
      </c>
      <c r="F26" s="21">
        <f t="shared" ref="F26:F28" si="9">D26*E26</f>
        <v>9.4428000000000001</v>
      </c>
      <c r="G26" s="13" t="s">
        <v>61</v>
      </c>
      <c r="H26" s="22">
        <v>3.66</v>
      </c>
      <c r="I26" s="223">
        <v>1.29</v>
      </c>
    </row>
    <row r="27" spans="1:10" ht="38.25">
      <c r="A27" s="23" t="s">
        <v>62</v>
      </c>
      <c r="B27" s="83" t="s">
        <v>63</v>
      </c>
      <c r="C27" s="13" t="s">
        <v>34</v>
      </c>
      <c r="D27" s="81">
        <v>1</v>
      </c>
      <c r="E27" s="22">
        <f t="shared" si="8"/>
        <v>958.05719999999997</v>
      </c>
      <c r="F27" s="21">
        <f t="shared" si="9"/>
        <v>958.05719999999997</v>
      </c>
      <c r="G27" s="13" t="s">
        <v>64</v>
      </c>
      <c r="H27" s="22">
        <v>742.68</v>
      </c>
      <c r="I27" s="223">
        <v>1.29</v>
      </c>
    </row>
    <row r="28" spans="1:10" ht="26.25" thickBot="1">
      <c r="A28" s="55" t="s">
        <v>65</v>
      </c>
      <c r="B28" s="236" t="s">
        <v>66</v>
      </c>
      <c r="C28" s="57" t="s">
        <v>34</v>
      </c>
      <c r="D28" s="237">
        <v>12</v>
      </c>
      <c r="E28" s="58">
        <f t="shared" si="8"/>
        <v>0.1032</v>
      </c>
      <c r="F28" s="56">
        <f t="shared" si="9"/>
        <v>1.2383999999999999</v>
      </c>
      <c r="G28" s="57" t="s">
        <v>67</v>
      </c>
      <c r="H28" s="238">
        <v>0.08</v>
      </c>
      <c r="I28" s="231">
        <v>1.29</v>
      </c>
    </row>
    <row r="29" spans="1:10" s="255" customFormat="1" ht="26.25" thickTop="1">
      <c r="A29" s="259" t="s">
        <v>68</v>
      </c>
      <c r="B29" s="260" t="s">
        <v>69</v>
      </c>
      <c r="C29" s="332"/>
      <c r="D29" s="333"/>
      <c r="E29" s="333"/>
      <c r="F29" s="261">
        <f>SUM(F30:F37)</f>
        <v>5583.12</v>
      </c>
      <c r="G29" s="334"/>
      <c r="H29" s="335"/>
      <c r="I29" s="336"/>
      <c r="J29" s="262"/>
    </row>
    <row r="30" spans="1:10" ht="51">
      <c r="A30" s="15" t="s">
        <v>70</v>
      </c>
      <c r="B30" s="27" t="s">
        <v>71</v>
      </c>
      <c r="C30" s="17" t="s">
        <v>72</v>
      </c>
      <c r="D30" s="28">
        <v>1</v>
      </c>
      <c r="E30" s="22">
        <f t="shared" ref="E30" si="10">H30*I30</f>
        <v>3309.4304999999999</v>
      </c>
      <c r="F30" s="21">
        <f t="shared" ref="F30" si="11">D30*E30</f>
        <v>3309.4304999999999</v>
      </c>
      <c r="G30" s="17" t="s">
        <v>73</v>
      </c>
      <c r="H30" s="18">
        <v>2565.4499999999998</v>
      </c>
      <c r="I30" s="222">
        <v>1.29</v>
      </c>
    </row>
    <row r="31" spans="1:10" ht="25.5">
      <c r="A31" s="19" t="s">
        <v>74</v>
      </c>
      <c r="B31" s="29" t="s">
        <v>75</v>
      </c>
      <c r="C31" s="13" t="s">
        <v>21</v>
      </c>
      <c r="D31" s="30">
        <v>90</v>
      </c>
      <c r="E31" s="22">
        <f t="shared" ref="E31:E36" si="12">H31*I31</f>
        <v>13.106400000000001</v>
      </c>
      <c r="F31" s="21">
        <f t="shared" ref="F31:F36" si="13">D31*E31</f>
        <v>1179.576</v>
      </c>
      <c r="G31" s="13" t="s">
        <v>76</v>
      </c>
      <c r="H31" s="22">
        <v>10.16</v>
      </c>
      <c r="I31" s="223">
        <v>1.29</v>
      </c>
    </row>
    <row r="32" spans="1:10" ht="38.25">
      <c r="A32" s="19" t="s">
        <v>77</v>
      </c>
      <c r="B32" s="20" t="s">
        <v>78</v>
      </c>
      <c r="C32" s="13" t="s">
        <v>21</v>
      </c>
      <c r="D32" s="13">
        <v>2</v>
      </c>
      <c r="E32" s="22">
        <f t="shared" si="12"/>
        <v>74.381399999999999</v>
      </c>
      <c r="F32" s="21">
        <f t="shared" si="13"/>
        <v>148.7628</v>
      </c>
      <c r="G32" s="13" t="s">
        <v>79</v>
      </c>
      <c r="H32" s="22">
        <v>57.66</v>
      </c>
      <c r="I32" s="223">
        <v>1.29</v>
      </c>
    </row>
    <row r="33" spans="1:9" ht="25.5">
      <c r="A33" s="19" t="s">
        <v>80</v>
      </c>
      <c r="B33" s="20" t="s">
        <v>81</v>
      </c>
      <c r="C33" s="13" t="s">
        <v>34</v>
      </c>
      <c r="D33" s="13">
        <v>1</v>
      </c>
      <c r="E33" s="22">
        <f t="shared" si="12"/>
        <v>128.18730000000002</v>
      </c>
      <c r="F33" s="21">
        <f t="shared" si="13"/>
        <v>128.18730000000002</v>
      </c>
      <c r="G33" s="13" t="s">
        <v>82</v>
      </c>
      <c r="H33" s="22">
        <v>99.37</v>
      </c>
      <c r="I33" s="223">
        <v>1.29</v>
      </c>
    </row>
    <row r="34" spans="1:9" ht="38.25">
      <c r="A34" s="19" t="s">
        <v>83</v>
      </c>
      <c r="B34" s="31" t="s">
        <v>84</v>
      </c>
      <c r="C34" s="13" t="s">
        <v>21</v>
      </c>
      <c r="D34" s="30">
        <v>6</v>
      </c>
      <c r="E34" s="22">
        <f t="shared" si="12"/>
        <v>22.587900000000001</v>
      </c>
      <c r="F34" s="21">
        <f t="shared" si="13"/>
        <v>135.5274</v>
      </c>
      <c r="G34" s="13" t="s">
        <v>85</v>
      </c>
      <c r="H34" s="22">
        <v>17.510000000000002</v>
      </c>
      <c r="I34" s="223">
        <v>1.29</v>
      </c>
    </row>
    <row r="35" spans="1:9" ht="25.5">
      <c r="A35" s="19" t="s">
        <v>86</v>
      </c>
      <c r="B35" s="31" t="s">
        <v>87</v>
      </c>
      <c r="C35" s="13" t="s">
        <v>72</v>
      </c>
      <c r="D35" s="30">
        <v>2</v>
      </c>
      <c r="E35" s="22">
        <f t="shared" si="12"/>
        <v>109.0437</v>
      </c>
      <c r="F35" s="21">
        <f t="shared" si="13"/>
        <v>218.0874</v>
      </c>
      <c r="G35" s="13" t="s">
        <v>88</v>
      </c>
      <c r="H35" s="22">
        <v>84.53</v>
      </c>
      <c r="I35" s="223">
        <v>1.29</v>
      </c>
    </row>
    <row r="36" spans="1:9" ht="51">
      <c r="A36" s="23" t="s">
        <v>89</v>
      </c>
      <c r="B36" s="135" t="s">
        <v>90</v>
      </c>
      <c r="C36" s="25" t="s">
        <v>72</v>
      </c>
      <c r="D36" s="136">
        <v>2</v>
      </c>
      <c r="E36" s="22">
        <f t="shared" si="12"/>
        <v>25.2453</v>
      </c>
      <c r="F36" s="21">
        <f t="shared" si="13"/>
        <v>50.490600000000001</v>
      </c>
      <c r="G36" s="137" t="s">
        <v>91</v>
      </c>
      <c r="H36" s="26">
        <v>19.57</v>
      </c>
      <c r="I36" s="224">
        <v>1.29</v>
      </c>
    </row>
    <row r="37" spans="1:9" ht="26.25" thickBot="1">
      <c r="A37" s="23" t="s">
        <v>897</v>
      </c>
      <c r="B37" s="135" t="s">
        <v>896</v>
      </c>
      <c r="C37" s="25" t="s">
        <v>72</v>
      </c>
      <c r="D37" s="136">
        <v>20</v>
      </c>
      <c r="E37" s="22">
        <f t="shared" ref="E37" si="14">H37*I37</f>
        <v>20.652900000000002</v>
      </c>
      <c r="F37" s="21">
        <f t="shared" ref="F37" si="15">D37*E37</f>
        <v>413.05800000000005</v>
      </c>
      <c r="G37" s="137" t="s">
        <v>898</v>
      </c>
      <c r="H37" s="26">
        <v>16.010000000000002</v>
      </c>
      <c r="I37" s="224">
        <v>1.29</v>
      </c>
    </row>
    <row r="38" spans="1:9" s="251" customFormat="1" ht="39.75" thickTop="1" thickBot="1">
      <c r="A38" s="267" t="s">
        <v>92</v>
      </c>
      <c r="B38" s="268" t="s">
        <v>93</v>
      </c>
      <c r="C38" s="337" t="s">
        <v>16</v>
      </c>
      <c r="D38" s="337"/>
      <c r="E38" s="337"/>
      <c r="F38" s="269">
        <f>F39+F42+F44+F46+F48+F53+F58+F81+F83+F90+F92+F96</f>
        <v>77581.546602000017</v>
      </c>
      <c r="G38" s="338"/>
      <c r="H38" s="338"/>
      <c r="I38" s="339"/>
    </row>
    <row r="39" spans="1:9" s="255" customFormat="1" ht="15.75" thickTop="1">
      <c r="A39" s="259" t="s">
        <v>94</v>
      </c>
      <c r="B39" s="260" t="s">
        <v>95</v>
      </c>
      <c r="C39" s="335"/>
      <c r="D39" s="335"/>
      <c r="E39" s="335"/>
      <c r="F39" s="263">
        <f>SUM(F40:F41)</f>
        <v>2623.2459600000002</v>
      </c>
      <c r="G39" s="334"/>
      <c r="H39" s="335"/>
      <c r="I39" s="336"/>
    </row>
    <row r="40" spans="1:9" ht="25.5">
      <c r="A40" s="32" t="s">
        <v>96</v>
      </c>
      <c r="B40" s="33" t="s">
        <v>97</v>
      </c>
      <c r="C40" s="34" t="s">
        <v>98</v>
      </c>
      <c r="D40" s="34">
        <v>1.6</v>
      </c>
      <c r="E40" s="22">
        <f t="shared" ref="E40" si="16">H40*I40</f>
        <v>98.865600000000001</v>
      </c>
      <c r="F40" s="21">
        <f t="shared" ref="F40" si="17">D40*E40</f>
        <v>158.18496000000002</v>
      </c>
      <c r="G40" s="13" t="s">
        <v>99</v>
      </c>
      <c r="H40" s="18">
        <v>76.64</v>
      </c>
      <c r="I40" s="222">
        <v>1.29</v>
      </c>
    </row>
    <row r="41" spans="1:9" ht="54.6" customHeight="1">
      <c r="A41" s="35" t="s">
        <v>100</v>
      </c>
      <c r="B41" s="21" t="s">
        <v>101</v>
      </c>
      <c r="C41" s="36" t="s">
        <v>98</v>
      </c>
      <c r="D41" s="36">
        <v>7.76</v>
      </c>
      <c r="E41" s="22">
        <f t="shared" ref="E41" si="18">H41*I41</f>
        <v>317.66250000000002</v>
      </c>
      <c r="F41" s="53">
        <f t="shared" ref="F41" si="19">D41*E41</f>
        <v>2465.0610000000001</v>
      </c>
      <c r="G41" s="13" t="s">
        <v>102</v>
      </c>
      <c r="H41" s="22">
        <v>246.25</v>
      </c>
      <c r="I41" s="223">
        <v>1.29</v>
      </c>
    </row>
    <row r="42" spans="1:9" s="255" customFormat="1">
      <c r="A42" s="256" t="s">
        <v>103</v>
      </c>
      <c r="B42" s="257" t="s">
        <v>104</v>
      </c>
      <c r="C42" s="345"/>
      <c r="D42" s="345"/>
      <c r="E42" s="345"/>
      <c r="F42" s="264">
        <f>SUM(F43)</f>
        <v>2992.9279680000004</v>
      </c>
      <c r="G42" s="346"/>
      <c r="H42" s="345"/>
      <c r="I42" s="347"/>
    </row>
    <row r="43" spans="1:9" ht="40.9" customHeight="1">
      <c r="A43" s="37" t="s">
        <v>105</v>
      </c>
      <c r="B43" s="38" t="s">
        <v>106</v>
      </c>
      <c r="C43" s="39" t="s">
        <v>98</v>
      </c>
      <c r="D43" s="39">
        <v>3.24</v>
      </c>
      <c r="E43" s="22">
        <f t="shared" ref="E43" si="20">H43*I43</f>
        <v>923.74320000000012</v>
      </c>
      <c r="F43" s="53">
        <f t="shared" ref="F43" si="21">D43*E43</f>
        <v>2992.9279680000004</v>
      </c>
      <c r="G43" s="13" t="s">
        <v>107</v>
      </c>
      <c r="H43" s="40">
        <v>716.08</v>
      </c>
      <c r="I43" s="221">
        <v>1.29</v>
      </c>
    </row>
    <row r="44" spans="1:9" s="255" customFormat="1">
      <c r="A44" s="256" t="s">
        <v>108</v>
      </c>
      <c r="B44" s="257" t="s">
        <v>109</v>
      </c>
      <c r="C44" s="345"/>
      <c r="D44" s="345"/>
      <c r="E44" s="345"/>
      <c r="F44" s="264">
        <f>SUM(F45)</f>
        <v>8040.4152000000004</v>
      </c>
      <c r="G44" s="346"/>
      <c r="H44" s="345"/>
      <c r="I44" s="347"/>
    </row>
    <row r="45" spans="1:9" ht="26.45" customHeight="1">
      <c r="A45" s="37" t="s">
        <v>110</v>
      </c>
      <c r="B45" s="38" t="s">
        <v>111</v>
      </c>
      <c r="C45" s="39" t="s">
        <v>98</v>
      </c>
      <c r="D45" s="39">
        <v>1.6</v>
      </c>
      <c r="E45" s="22">
        <f t="shared" ref="E45" si="22">H45*I45</f>
        <v>5025.2595000000001</v>
      </c>
      <c r="F45" s="53">
        <f t="shared" ref="F45" si="23">D45*E45</f>
        <v>8040.4152000000004</v>
      </c>
      <c r="G45" s="13" t="s">
        <v>112</v>
      </c>
      <c r="H45" s="40">
        <v>3895.55</v>
      </c>
      <c r="I45" s="221">
        <v>1.29</v>
      </c>
    </row>
    <row r="46" spans="1:9" s="255" customFormat="1">
      <c r="A46" s="256" t="s">
        <v>113</v>
      </c>
      <c r="B46" s="257" t="s">
        <v>114</v>
      </c>
      <c r="C46" s="345"/>
      <c r="D46" s="345"/>
      <c r="E46" s="345"/>
      <c r="F46" s="264">
        <f>SUM(F47)</f>
        <v>3198.7872000000007</v>
      </c>
      <c r="G46" s="346"/>
      <c r="H46" s="345"/>
      <c r="I46" s="347"/>
    </row>
    <row r="47" spans="1:9" ht="26.45" customHeight="1">
      <c r="A47" s="37" t="s">
        <v>115</v>
      </c>
      <c r="B47" s="38" t="s">
        <v>116</v>
      </c>
      <c r="C47" s="39" t="s">
        <v>25</v>
      </c>
      <c r="D47" s="39">
        <v>21.6</v>
      </c>
      <c r="E47" s="22">
        <f t="shared" ref="E47" si="24">H47*I47</f>
        <v>148.09200000000001</v>
      </c>
      <c r="F47" s="53">
        <f t="shared" ref="F47" si="25">D47*E47</f>
        <v>3198.7872000000007</v>
      </c>
      <c r="G47" s="13" t="s">
        <v>117</v>
      </c>
      <c r="H47" s="18">
        <v>114.8</v>
      </c>
      <c r="I47" s="221">
        <v>1.29</v>
      </c>
    </row>
    <row r="48" spans="1:9" s="255" customFormat="1">
      <c r="A48" s="256" t="s">
        <v>118</v>
      </c>
      <c r="B48" s="257" t="s">
        <v>119</v>
      </c>
      <c r="C48" s="345"/>
      <c r="D48" s="345"/>
      <c r="E48" s="345"/>
      <c r="F48" s="264">
        <f>SUM(F49:F52)</f>
        <v>3459.1244220000003</v>
      </c>
      <c r="G48" s="346"/>
      <c r="H48" s="345"/>
      <c r="I48" s="347"/>
    </row>
    <row r="49" spans="1:10" ht="25.15" customHeight="1">
      <c r="A49" s="32" t="s">
        <v>120</v>
      </c>
      <c r="B49" s="33" t="s">
        <v>121</v>
      </c>
      <c r="C49" s="34" t="s">
        <v>25</v>
      </c>
      <c r="D49" s="34">
        <v>36.76</v>
      </c>
      <c r="E49" s="22">
        <f t="shared" ref="E49" si="26">H49*I49</f>
        <v>18.0213</v>
      </c>
      <c r="F49" s="21">
        <f t="shared" ref="F49" si="27">D49*E49</f>
        <v>662.462988</v>
      </c>
      <c r="G49" s="13" t="s">
        <v>122</v>
      </c>
      <c r="H49" s="18">
        <v>13.97</v>
      </c>
      <c r="I49" s="222">
        <v>1.29</v>
      </c>
    </row>
    <row r="50" spans="1:10" ht="25.15" customHeight="1" thickBot="1">
      <c r="A50" s="62" t="s">
        <v>123</v>
      </c>
      <c r="B50" s="56" t="s">
        <v>124</v>
      </c>
      <c r="C50" s="64" t="s">
        <v>25</v>
      </c>
      <c r="D50" s="64">
        <v>7.2</v>
      </c>
      <c r="E50" s="58">
        <f t="shared" ref="E50:E52" si="28">H50*I50</f>
        <v>45.562800000000003</v>
      </c>
      <c r="F50" s="56">
        <f t="shared" ref="F50:F52" si="29">D50*E50</f>
        <v>328.05216000000001</v>
      </c>
      <c r="G50" s="57" t="s">
        <v>125</v>
      </c>
      <c r="H50" s="58">
        <v>35.32</v>
      </c>
      <c r="I50" s="231">
        <v>1.29</v>
      </c>
    </row>
    <row r="51" spans="1:10" ht="26.25" thickTop="1">
      <c r="A51" s="37" t="s">
        <v>126</v>
      </c>
      <c r="B51" s="38" t="s">
        <v>127</v>
      </c>
      <c r="C51" s="39" t="s">
        <v>25</v>
      </c>
      <c r="D51" s="39">
        <v>35.380000000000003</v>
      </c>
      <c r="E51" s="40">
        <f t="shared" si="28"/>
        <v>53.109300000000005</v>
      </c>
      <c r="F51" s="38">
        <f t="shared" si="29"/>
        <v>1879.0070340000002</v>
      </c>
      <c r="G51" s="14" t="s">
        <v>128</v>
      </c>
      <c r="H51" s="40">
        <v>41.17</v>
      </c>
      <c r="I51" s="221">
        <v>1.29</v>
      </c>
    </row>
    <row r="52" spans="1:10" ht="25.5">
      <c r="A52" s="41" t="s">
        <v>129</v>
      </c>
      <c r="B52" s="42" t="s">
        <v>130</v>
      </c>
      <c r="C52" s="43" t="s">
        <v>25</v>
      </c>
      <c r="D52" s="43">
        <v>7.2</v>
      </c>
      <c r="E52" s="22">
        <f t="shared" si="28"/>
        <v>81.889200000000002</v>
      </c>
      <c r="F52" s="53">
        <f t="shared" si="29"/>
        <v>589.60224000000005</v>
      </c>
      <c r="G52" s="13" t="s">
        <v>131</v>
      </c>
      <c r="H52" s="44">
        <v>63.48</v>
      </c>
      <c r="I52" s="225">
        <v>1.29</v>
      </c>
    </row>
    <row r="53" spans="1:10" s="255" customFormat="1" ht="25.5">
      <c r="A53" s="256" t="s">
        <v>132</v>
      </c>
      <c r="B53" s="257" t="s">
        <v>133</v>
      </c>
      <c r="C53" s="345"/>
      <c r="D53" s="345"/>
      <c r="E53" s="345"/>
      <c r="F53" s="264">
        <f>SUM(F54:F57)</f>
        <v>613.24019999999996</v>
      </c>
      <c r="G53" s="346"/>
      <c r="H53" s="345"/>
      <c r="I53" s="347"/>
    </row>
    <row r="54" spans="1:10" ht="25.5">
      <c r="A54" s="37" t="s">
        <v>134</v>
      </c>
      <c r="B54" s="46" t="s">
        <v>135</v>
      </c>
      <c r="C54" s="39" t="s">
        <v>72</v>
      </c>
      <c r="D54" s="47">
        <v>1</v>
      </c>
      <c r="E54" s="22">
        <f t="shared" ref="E54:E56" si="30">H54*I54</f>
        <v>334.31640000000004</v>
      </c>
      <c r="F54" s="21">
        <f t="shared" ref="F54:F56" si="31">D54*E54</f>
        <v>334.31640000000004</v>
      </c>
      <c r="G54" s="13" t="s">
        <v>136</v>
      </c>
      <c r="H54" s="40">
        <v>259.16000000000003</v>
      </c>
      <c r="I54" s="221">
        <v>1.29</v>
      </c>
    </row>
    <row r="55" spans="1:10" ht="25.5">
      <c r="A55" s="37" t="s">
        <v>137</v>
      </c>
      <c r="B55" s="31" t="s">
        <v>138</v>
      </c>
      <c r="C55" s="39" t="s">
        <v>72</v>
      </c>
      <c r="D55" s="48">
        <v>2</v>
      </c>
      <c r="E55" s="22">
        <f t="shared" si="30"/>
        <v>30.650400000000001</v>
      </c>
      <c r="F55" s="21">
        <f t="shared" si="31"/>
        <v>61.300800000000002</v>
      </c>
      <c r="G55" s="13" t="s">
        <v>139</v>
      </c>
      <c r="H55" s="66">
        <v>23.76</v>
      </c>
      <c r="I55" s="221">
        <v>1.29</v>
      </c>
    </row>
    <row r="56" spans="1:10" ht="25.5">
      <c r="A56" s="37" t="s">
        <v>140</v>
      </c>
      <c r="B56" s="31" t="s">
        <v>141</v>
      </c>
      <c r="C56" s="39" t="s">
        <v>72</v>
      </c>
      <c r="D56" s="48">
        <v>1</v>
      </c>
      <c r="E56" s="22">
        <f t="shared" si="30"/>
        <v>86.610600000000005</v>
      </c>
      <c r="F56" s="21">
        <f t="shared" si="31"/>
        <v>86.610600000000005</v>
      </c>
      <c r="G56" s="51" t="s">
        <v>142</v>
      </c>
      <c r="H56" s="40">
        <v>67.14</v>
      </c>
      <c r="I56" s="221">
        <v>1.29</v>
      </c>
    </row>
    <row r="57" spans="1:10" ht="25.5">
      <c r="A57" s="87" t="s">
        <v>143</v>
      </c>
      <c r="B57" s="46" t="s">
        <v>144</v>
      </c>
      <c r="C57" s="89" t="s">
        <v>72</v>
      </c>
      <c r="D57" s="220">
        <v>4</v>
      </c>
      <c r="E57" s="26">
        <f t="shared" ref="E57" si="32">H57*I57</f>
        <v>32.753100000000003</v>
      </c>
      <c r="F57" s="53">
        <f t="shared" ref="F57" si="33">D57*E57</f>
        <v>131.01240000000001</v>
      </c>
      <c r="G57" s="137" t="s">
        <v>145</v>
      </c>
      <c r="H57" s="26">
        <v>25.39</v>
      </c>
      <c r="I57" s="224">
        <v>1.29</v>
      </c>
    </row>
    <row r="58" spans="1:10" s="255" customFormat="1" ht="25.5">
      <c r="A58" s="256" t="s">
        <v>146</v>
      </c>
      <c r="B58" s="257" t="s">
        <v>147</v>
      </c>
      <c r="C58" s="345"/>
      <c r="D58" s="345"/>
      <c r="E58" s="345"/>
      <c r="F58" s="264">
        <f>SUM(F59:F80)</f>
        <v>15574.008749999999</v>
      </c>
      <c r="G58" s="346"/>
      <c r="H58" s="345"/>
      <c r="I58" s="347"/>
    </row>
    <row r="59" spans="1:10" ht="63.75">
      <c r="A59" s="32" t="s">
        <v>148</v>
      </c>
      <c r="B59" s="95" t="s">
        <v>149</v>
      </c>
      <c r="C59" s="34" t="s">
        <v>72</v>
      </c>
      <c r="D59" s="96">
        <v>5</v>
      </c>
      <c r="E59" s="22">
        <f t="shared" ref="E59:E77" si="34">H59*I59</f>
        <v>157.9863</v>
      </c>
      <c r="F59" s="21">
        <f t="shared" ref="F59:F77" si="35">D59*E59</f>
        <v>789.93150000000003</v>
      </c>
      <c r="G59" s="97" t="s">
        <v>150</v>
      </c>
      <c r="H59" s="18">
        <v>122.47</v>
      </c>
      <c r="I59" s="222">
        <v>1.29</v>
      </c>
      <c r="J59" s="242"/>
    </row>
    <row r="60" spans="1:10" ht="38.25">
      <c r="A60" s="35" t="s">
        <v>151</v>
      </c>
      <c r="B60" s="31" t="s">
        <v>152</v>
      </c>
      <c r="C60" s="36" t="s">
        <v>72</v>
      </c>
      <c r="D60" s="48">
        <v>4</v>
      </c>
      <c r="E60" s="22">
        <f t="shared" si="34"/>
        <v>64.151699999999991</v>
      </c>
      <c r="F60" s="21">
        <f t="shared" si="35"/>
        <v>256.60679999999996</v>
      </c>
      <c r="G60" s="13" t="s">
        <v>153</v>
      </c>
      <c r="H60" s="22">
        <v>49.73</v>
      </c>
      <c r="I60" s="223">
        <v>1.29</v>
      </c>
      <c r="J60" s="243"/>
    </row>
    <row r="61" spans="1:10" ht="38.25">
      <c r="A61" s="35" t="s">
        <v>154</v>
      </c>
      <c r="B61" s="49" t="s">
        <v>155</v>
      </c>
      <c r="C61" s="36" t="s">
        <v>72</v>
      </c>
      <c r="D61" s="48">
        <v>1</v>
      </c>
      <c r="E61" s="22">
        <f t="shared" si="34"/>
        <v>28.9605</v>
      </c>
      <c r="F61" s="21">
        <f t="shared" si="35"/>
        <v>28.9605</v>
      </c>
      <c r="G61" s="13" t="s">
        <v>156</v>
      </c>
      <c r="H61" s="22">
        <v>22.45</v>
      </c>
      <c r="I61" s="223">
        <v>1.29</v>
      </c>
      <c r="J61" s="243"/>
    </row>
    <row r="62" spans="1:10" ht="38.25">
      <c r="A62" s="35" t="s">
        <v>157</v>
      </c>
      <c r="B62" s="49" t="s">
        <v>158</v>
      </c>
      <c r="C62" s="36" t="s">
        <v>21</v>
      </c>
      <c r="D62" s="48">
        <v>12</v>
      </c>
      <c r="E62" s="22">
        <f t="shared" si="34"/>
        <v>25.103400000000001</v>
      </c>
      <c r="F62" s="21">
        <f t="shared" si="35"/>
        <v>301.24080000000004</v>
      </c>
      <c r="G62" s="13" t="s">
        <v>159</v>
      </c>
      <c r="H62" s="22">
        <v>19.46</v>
      </c>
      <c r="I62" s="223">
        <v>1.29</v>
      </c>
      <c r="J62" s="243"/>
    </row>
    <row r="63" spans="1:10" ht="38.25">
      <c r="A63" s="35" t="s">
        <v>160</v>
      </c>
      <c r="B63" s="49" t="s">
        <v>161</v>
      </c>
      <c r="C63" s="36" t="s">
        <v>21</v>
      </c>
      <c r="D63" s="93">
        <v>8.5</v>
      </c>
      <c r="E63" s="22">
        <f t="shared" si="34"/>
        <v>66.060900000000004</v>
      </c>
      <c r="F63" s="21">
        <f t="shared" si="35"/>
        <v>561.51765</v>
      </c>
      <c r="G63" s="13" t="s">
        <v>162</v>
      </c>
      <c r="H63" s="22">
        <v>51.21</v>
      </c>
      <c r="I63" s="223">
        <v>1.29</v>
      </c>
      <c r="J63" s="243">
        <v>75</v>
      </c>
    </row>
    <row r="64" spans="1:10" ht="38.25">
      <c r="A64" s="35" t="s">
        <v>163</v>
      </c>
      <c r="B64" s="49" t="s">
        <v>164</v>
      </c>
      <c r="C64" s="36" t="s">
        <v>72</v>
      </c>
      <c r="D64" s="48">
        <v>2</v>
      </c>
      <c r="E64" s="22">
        <f t="shared" si="34"/>
        <v>91.783500000000004</v>
      </c>
      <c r="F64" s="21">
        <f t="shared" si="35"/>
        <v>183.56700000000001</v>
      </c>
      <c r="G64" s="13" t="s">
        <v>808</v>
      </c>
      <c r="H64" s="22">
        <v>71.150000000000006</v>
      </c>
      <c r="I64" s="223">
        <v>1.29</v>
      </c>
      <c r="J64" s="243" t="s">
        <v>165</v>
      </c>
    </row>
    <row r="65" spans="1:10" ht="38.25">
      <c r="A65" s="35" t="s">
        <v>166</v>
      </c>
      <c r="B65" s="49" t="s">
        <v>167</v>
      </c>
      <c r="C65" s="36" t="s">
        <v>72</v>
      </c>
      <c r="D65" s="48">
        <v>3</v>
      </c>
      <c r="E65" s="22">
        <f t="shared" si="34"/>
        <v>23.555400000000002</v>
      </c>
      <c r="F65" s="21">
        <f t="shared" si="35"/>
        <v>70.666200000000003</v>
      </c>
      <c r="G65" s="13" t="s">
        <v>168</v>
      </c>
      <c r="H65" s="22">
        <v>18.260000000000002</v>
      </c>
      <c r="I65" s="223">
        <v>1.29</v>
      </c>
      <c r="J65" s="243"/>
    </row>
    <row r="66" spans="1:10" ht="43.15" customHeight="1">
      <c r="A66" s="35" t="s">
        <v>169</v>
      </c>
      <c r="B66" s="49" t="s">
        <v>170</v>
      </c>
      <c r="C66" s="36" t="s">
        <v>72</v>
      </c>
      <c r="D66" s="48">
        <v>1</v>
      </c>
      <c r="E66" s="22">
        <f t="shared" si="34"/>
        <v>14.809200000000001</v>
      </c>
      <c r="F66" s="21">
        <f t="shared" si="35"/>
        <v>14.809200000000001</v>
      </c>
      <c r="G66" s="13" t="s">
        <v>171</v>
      </c>
      <c r="H66" s="22">
        <v>11.48</v>
      </c>
      <c r="I66" s="223">
        <v>1.29</v>
      </c>
      <c r="J66" s="243"/>
    </row>
    <row r="67" spans="1:10" ht="50.45" customHeight="1" thickBot="1">
      <c r="A67" s="62" t="s">
        <v>172</v>
      </c>
      <c r="B67" s="234" t="s">
        <v>828</v>
      </c>
      <c r="C67" s="64" t="s">
        <v>72</v>
      </c>
      <c r="D67" s="235">
        <v>1</v>
      </c>
      <c r="E67" s="58">
        <f t="shared" si="34"/>
        <v>27.554400000000001</v>
      </c>
      <c r="F67" s="56">
        <f t="shared" si="35"/>
        <v>27.554400000000001</v>
      </c>
      <c r="G67" s="57" t="s">
        <v>171</v>
      </c>
      <c r="H67" s="58">
        <v>21.36</v>
      </c>
      <c r="I67" s="231">
        <v>1.29</v>
      </c>
      <c r="J67" s="243"/>
    </row>
    <row r="68" spans="1:10" ht="39" thickTop="1">
      <c r="A68" s="37" t="s">
        <v>175</v>
      </c>
      <c r="B68" s="232" t="s">
        <v>173</v>
      </c>
      <c r="C68" s="39" t="s">
        <v>21</v>
      </c>
      <c r="D68" s="233">
        <v>24</v>
      </c>
      <c r="E68" s="40">
        <f t="shared" si="34"/>
        <v>7.3014000000000001</v>
      </c>
      <c r="F68" s="38">
        <f t="shared" si="35"/>
        <v>175.2336</v>
      </c>
      <c r="G68" s="14" t="s">
        <v>174</v>
      </c>
      <c r="H68" s="40">
        <v>5.66</v>
      </c>
      <c r="I68" s="221">
        <v>1.29</v>
      </c>
      <c r="J68" s="243"/>
    </row>
    <row r="69" spans="1:10" ht="25.5">
      <c r="A69" s="35" t="s">
        <v>178</v>
      </c>
      <c r="B69" s="49" t="s">
        <v>176</v>
      </c>
      <c r="C69" s="36" t="s">
        <v>72</v>
      </c>
      <c r="D69" s="48">
        <v>8</v>
      </c>
      <c r="E69" s="22">
        <f t="shared" si="34"/>
        <v>20.846399999999999</v>
      </c>
      <c r="F69" s="21">
        <f t="shared" si="35"/>
        <v>166.77119999999999</v>
      </c>
      <c r="G69" s="13" t="s">
        <v>177</v>
      </c>
      <c r="H69" s="22">
        <v>16.16</v>
      </c>
      <c r="I69" s="223">
        <v>1.29</v>
      </c>
      <c r="J69" s="243"/>
    </row>
    <row r="70" spans="1:10" ht="25.5">
      <c r="A70" s="35" t="s">
        <v>181</v>
      </c>
      <c r="B70" s="49" t="s">
        <v>179</v>
      </c>
      <c r="C70" s="36" t="s">
        <v>72</v>
      </c>
      <c r="D70" s="48">
        <v>7</v>
      </c>
      <c r="E70" s="22">
        <f t="shared" si="34"/>
        <v>32.159700000000001</v>
      </c>
      <c r="F70" s="21">
        <f t="shared" si="35"/>
        <v>225.11790000000002</v>
      </c>
      <c r="G70" s="13" t="s">
        <v>180</v>
      </c>
      <c r="H70" s="22">
        <v>24.93</v>
      </c>
      <c r="I70" s="223">
        <v>1.29</v>
      </c>
      <c r="J70" s="243"/>
    </row>
    <row r="71" spans="1:10" ht="25.5">
      <c r="A71" s="35" t="s">
        <v>184</v>
      </c>
      <c r="B71" s="49" t="s">
        <v>182</v>
      </c>
      <c r="C71" s="36" t="s">
        <v>72</v>
      </c>
      <c r="D71" s="48">
        <v>1</v>
      </c>
      <c r="E71" s="22">
        <f t="shared" si="34"/>
        <v>13.609500000000001</v>
      </c>
      <c r="F71" s="21">
        <f t="shared" si="35"/>
        <v>13.609500000000001</v>
      </c>
      <c r="G71" s="13" t="s">
        <v>183</v>
      </c>
      <c r="H71" s="22">
        <v>10.55</v>
      </c>
      <c r="I71" s="223">
        <v>1.29</v>
      </c>
      <c r="J71" s="243"/>
    </row>
    <row r="72" spans="1:10" ht="25.5">
      <c r="A72" s="35" t="s">
        <v>187</v>
      </c>
      <c r="B72" s="49" t="s">
        <v>185</v>
      </c>
      <c r="C72" s="36" t="s">
        <v>72</v>
      </c>
      <c r="D72" s="48">
        <v>1</v>
      </c>
      <c r="E72" s="22">
        <f t="shared" si="34"/>
        <v>40.480199999999996</v>
      </c>
      <c r="F72" s="21">
        <f t="shared" si="35"/>
        <v>40.480199999999996</v>
      </c>
      <c r="G72" s="13" t="s">
        <v>186</v>
      </c>
      <c r="H72" s="22">
        <v>31.38</v>
      </c>
      <c r="I72" s="223">
        <v>1.29</v>
      </c>
      <c r="J72" s="243" t="s">
        <v>165</v>
      </c>
    </row>
    <row r="73" spans="1:10" ht="25.5">
      <c r="A73" s="35" t="s">
        <v>190</v>
      </c>
      <c r="B73" s="49" t="s">
        <v>188</v>
      </c>
      <c r="C73" s="36" t="s">
        <v>72</v>
      </c>
      <c r="D73" s="48">
        <v>5</v>
      </c>
      <c r="E73" s="22">
        <f t="shared" si="34"/>
        <v>40.673700000000004</v>
      </c>
      <c r="F73" s="21">
        <f t="shared" si="35"/>
        <v>203.36850000000001</v>
      </c>
      <c r="G73" s="13" t="s">
        <v>189</v>
      </c>
      <c r="H73" s="22">
        <v>31.53</v>
      </c>
      <c r="I73" s="223">
        <v>1.29</v>
      </c>
      <c r="J73" s="243"/>
    </row>
    <row r="74" spans="1:10" ht="51">
      <c r="A74" s="35" t="s">
        <v>193</v>
      </c>
      <c r="B74" s="98" t="s">
        <v>191</v>
      </c>
      <c r="C74" s="36" t="s">
        <v>72</v>
      </c>
      <c r="D74" s="48">
        <v>4</v>
      </c>
      <c r="E74" s="22">
        <f t="shared" si="34"/>
        <v>13.8933</v>
      </c>
      <c r="F74" s="21">
        <f t="shared" si="35"/>
        <v>55.5732</v>
      </c>
      <c r="G74" s="13" t="s">
        <v>192</v>
      </c>
      <c r="H74" s="99">
        <v>10.77</v>
      </c>
      <c r="I74" s="223">
        <v>1.29</v>
      </c>
      <c r="J74" s="243"/>
    </row>
    <row r="75" spans="1:10" ht="38.25">
      <c r="A75" s="35" t="s">
        <v>196</v>
      </c>
      <c r="B75" s="49" t="s">
        <v>194</v>
      </c>
      <c r="C75" s="36" t="s">
        <v>72</v>
      </c>
      <c r="D75" s="48">
        <v>4</v>
      </c>
      <c r="E75" s="22">
        <f t="shared" si="34"/>
        <v>6.1532999999999998</v>
      </c>
      <c r="F75" s="21">
        <f t="shared" si="35"/>
        <v>24.613199999999999</v>
      </c>
      <c r="G75" s="13" t="s">
        <v>195</v>
      </c>
      <c r="H75" s="22">
        <v>4.7699999999999996</v>
      </c>
      <c r="I75" s="223">
        <v>1.29</v>
      </c>
      <c r="J75" s="243"/>
    </row>
    <row r="76" spans="1:10" ht="25.5">
      <c r="A76" s="35" t="s">
        <v>199</v>
      </c>
      <c r="B76" s="50" t="s">
        <v>197</v>
      </c>
      <c r="C76" s="36" t="s">
        <v>72</v>
      </c>
      <c r="D76" s="48">
        <v>2</v>
      </c>
      <c r="E76" s="22">
        <f t="shared" si="34"/>
        <v>525.64920000000006</v>
      </c>
      <c r="F76" s="21">
        <f t="shared" si="35"/>
        <v>1051.2984000000001</v>
      </c>
      <c r="G76" s="13" t="s">
        <v>198</v>
      </c>
      <c r="H76" s="22">
        <v>407.48</v>
      </c>
      <c r="I76" s="223">
        <v>1.29</v>
      </c>
      <c r="J76" s="243"/>
    </row>
    <row r="77" spans="1:10" ht="25.5">
      <c r="A77" s="35" t="s">
        <v>202</v>
      </c>
      <c r="B77" s="60" t="s">
        <v>200</v>
      </c>
      <c r="C77" s="36" t="s">
        <v>72</v>
      </c>
      <c r="D77" s="48">
        <v>1</v>
      </c>
      <c r="E77" s="22">
        <f t="shared" si="34"/>
        <v>1048.5894000000001</v>
      </c>
      <c r="F77" s="21">
        <f t="shared" si="35"/>
        <v>1048.5894000000001</v>
      </c>
      <c r="G77" s="13" t="s">
        <v>201</v>
      </c>
      <c r="H77" s="22">
        <v>812.86</v>
      </c>
      <c r="I77" s="223">
        <v>1.29</v>
      </c>
      <c r="J77" s="243"/>
    </row>
    <row r="78" spans="1:10" ht="25.5">
      <c r="A78" s="35" t="s">
        <v>205</v>
      </c>
      <c r="B78" s="20" t="s">
        <v>203</v>
      </c>
      <c r="C78" s="13" t="s">
        <v>72</v>
      </c>
      <c r="D78" s="52">
        <v>1</v>
      </c>
      <c r="E78" s="22">
        <f t="shared" ref="E78" si="36">H78*I78</f>
        <v>9898.4796000000006</v>
      </c>
      <c r="F78" s="21">
        <f t="shared" ref="F78" si="37">D78*E78</f>
        <v>9898.4796000000006</v>
      </c>
      <c r="G78" s="13" t="s">
        <v>204</v>
      </c>
      <c r="H78" s="22">
        <v>7673.24</v>
      </c>
      <c r="I78" s="223">
        <v>1.29</v>
      </c>
      <c r="J78" s="243"/>
    </row>
    <row r="79" spans="1:10" ht="38.25">
      <c r="A79" s="35" t="s">
        <v>829</v>
      </c>
      <c r="B79" s="271" t="s">
        <v>206</v>
      </c>
      <c r="C79" s="13" t="s">
        <v>72</v>
      </c>
      <c r="D79" s="52">
        <v>1</v>
      </c>
      <c r="E79" s="22">
        <f t="shared" ref="E79" si="38">H79*I79</f>
        <v>103.00649999999999</v>
      </c>
      <c r="F79" s="21">
        <f t="shared" ref="F79" si="39">D79*E79</f>
        <v>103.00649999999999</v>
      </c>
      <c r="G79" s="13" t="s">
        <v>207</v>
      </c>
      <c r="H79" s="22">
        <v>79.849999999999994</v>
      </c>
      <c r="I79" s="223">
        <v>1.29</v>
      </c>
      <c r="J79" s="244"/>
    </row>
    <row r="80" spans="1:10" ht="76.5">
      <c r="A80" s="41" t="s">
        <v>882</v>
      </c>
      <c r="B80" s="100" t="s">
        <v>881</v>
      </c>
      <c r="C80" s="45" t="s">
        <v>72</v>
      </c>
      <c r="D80" s="94">
        <v>1</v>
      </c>
      <c r="E80" s="44">
        <f t="shared" ref="E80" si="40">H80*I80</f>
        <v>333.01349999999996</v>
      </c>
      <c r="F80" s="42">
        <f t="shared" ref="F80" si="41">D80*E80</f>
        <v>333.01349999999996</v>
      </c>
      <c r="G80" s="45" t="s">
        <v>880</v>
      </c>
      <c r="H80" s="44">
        <v>258.14999999999998</v>
      </c>
      <c r="I80" s="225">
        <v>1.29</v>
      </c>
      <c r="J80" s="244"/>
    </row>
    <row r="81" spans="1:13" s="255" customFormat="1">
      <c r="A81" s="256" t="s">
        <v>208</v>
      </c>
      <c r="B81" s="257" t="s">
        <v>209</v>
      </c>
      <c r="C81" s="345"/>
      <c r="D81" s="345"/>
      <c r="E81" s="345"/>
      <c r="F81" s="265">
        <f>SUM(F82)</f>
        <v>503.96688000000006</v>
      </c>
      <c r="G81" s="346"/>
      <c r="H81" s="345"/>
      <c r="I81" s="347"/>
    </row>
    <row r="82" spans="1:13" ht="51">
      <c r="A82" s="37" t="s">
        <v>210</v>
      </c>
      <c r="B82" s="84" t="s">
        <v>211</v>
      </c>
      <c r="C82" s="39" t="s">
        <v>25</v>
      </c>
      <c r="D82" s="39">
        <v>7.2</v>
      </c>
      <c r="E82" s="22">
        <f t="shared" ref="E82" si="42">H82*I82</f>
        <v>69.995400000000004</v>
      </c>
      <c r="F82" s="21">
        <f t="shared" ref="F82" si="43">D82*E82</f>
        <v>503.96688000000006</v>
      </c>
      <c r="G82" s="13" t="s">
        <v>212</v>
      </c>
      <c r="H82" s="40">
        <v>54.26</v>
      </c>
      <c r="I82" s="221">
        <v>1.29</v>
      </c>
    </row>
    <row r="83" spans="1:13" s="255" customFormat="1">
      <c r="A83" s="256" t="s">
        <v>213</v>
      </c>
      <c r="B83" s="257" t="s">
        <v>214</v>
      </c>
      <c r="C83" s="345"/>
      <c r="D83" s="345"/>
      <c r="E83" s="345"/>
      <c r="F83" s="265">
        <f>SUM(F84:F89)</f>
        <v>25633.59</v>
      </c>
      <c r="G83" s="346"/>
      <c r="H83" s="345"/>
      <c r="I83" s="347"/>
    </row>
    <row r="84" spans="1:13" ht="25.5">
      <c r="A84" s="37" t="s">
        <v>215</v>
      </c>
      <c r="B84" s="10" t="s">
        <v>216</v>
      </c>
      <c r="C84" s="39" t="s">
        <v>72</v>
      </c>
      <c r="D84" s="47">
        <v>4</v>
      </c>
      <c r="E84" s="22">
        <f t="shared" ref="E84:E88" si="44">H84*I84</f>
        <v>2734.1550000000002</v>
      </c>
      <c r="F84" s="21">
        <f t="shared" ref="F84:F88" si="45">D84*E84</f>
        <v>10936.62</v>
      </c>
      <c r="G84" s="14" t="s">
        <v>217</v>
      </c>
      <c r="H84" s="226">
        <v>2119.5</v>
      </c>
      <c r="I84" s="221">
        <v>1.29</v>
      </c>
    </row>
    <row r="85" spans="1:13" ht="25.5">
      <c r="A85" s="35" t="s">
        <v>218</v>
      </c>
      <c r="B85" s="31" t="s">
        <v>219</v>
      </c>
      <c r="C85" s="36" t="s">
        <v>72</v>
      </c>
      <c r="D85" s="48">
        <v>8</v>
      </c>
      <c r="E85" s="22">
        <f t="shared" si="44"/>
        <v>520.70850000000007</v>
      </c>
      <c r="F85" s="21">
        <f t="shared" si="45"/>
        <v>4165.6680000000006</v>
      </c>
      <c r="G85" s="14" t="s">
        <v>217</v>
      </c>
      <c r="H85" s="73">
        <v>403.65000000000003</v>
      </c>
      <c r="I85" s="223">
        <v>1.29</v>
      </c>
    </row>
    <row r="86" spans="1:13" ht="26.25" thickBot="1">
      <c r="A86" s="62" t="s">
        <v>220</v>
      </c>
      <c r="B86" s="63" t="s">
        <v>221</v>
      </c>
      <c r="C86" s="64" t="s">
        <v>72</v>
      </c>
      <c r="D86" s="230">
        <v>2</v>
      </c>
      <c r="E86" s="58">
        <f t="shared" si="44"/>
        <v>1041.4170000000001</v>
      </c>
      <c r="F86" s="56">
        <f t="shared" si="45"/>
        <v>2082.8340000000003</v>
      </c>
      <c r="G86" s="57" t="s">
        <v>217</v>
      </c>
      <c r="H86" s="272">
        <v>807.30000000000007</v>
      </c>
      <c r="I86" s="231">
        <v>1.29</v>
      </c>
    </row>
    <row r="87" spans="1:13" ht="26.25" thickTop="1">
      <c r="A87" s="37" t="s">
        <v>222</v>
      </c>
      <c r="B87" s="85" t="s">
        <v>223</v>
      </c>
      <c r="C87" s="39" t="s">
        <v>72</v>
      </c>
      <c r="D87" s="11">
        <v>2</v>
      </c>
      <c r="E87" s="40">
        <f t="shared" si="44"/>
        <v>1041.4170000000001</v>
      </c>
      <c r="F87" s="38">
        <f t="shared" si="45"/>
        <v>2082.8340000000003</v>
      </c>
      <c r="G87" s="14" t="s">
        <v>217</v>
      </c>
      <c r="H87" s="86">
        <v>807.30000000000007</v>
      </c>
      <c r="I87" s="221">
        <v>1.29</v>
      </c>
    </row>
    <row r="88" spans="1:13" ht="25.5">
      <c r="A88" s="35" t="s">
        <v>224</v>
      </c>
      <c r="B88" s="31" t="s">
        <v>225</v>
      </c>
      <c r="C88" s="36" t="s">
        <v>72</v>
      </c>
      <c r="D88" s="51">
        <v>8</v>
      </c>
      <c r="E88" s="22">
        <f t="shared" si="44"/>
        <v>781.35300000000007</v>
      </c>
      <c r="F88" s="21">
        <f t="shared" si="45"/>
        <v>6250.8240000000005</v>
      </c>
      <c r="G88" s="13" t="s">
        <v>217</v>
      </c>
      <c r="H88" s="74">
        <v>605.70000000000005</v>
      </c>
      <c r="I88" s="223">
        <v>1.29</v>
      </c>
    </row>
    <row r="89" spans="1:13" ht="38.25">
      <c r="A89" s="228" t="s">
        <v>226</v>
      </c>
      <c r="B89" s="88" t="s">
        <v>227</v>
      </c>
      <c r="C89" s="229" t="s">
        <v>72</v>
      </c>
      <c r="D89" s="90">
        <v>4</v>
      </c>
      <c r="E89" s="40">
        <f>H89*I89</f>
        <v>28.702500000000001</v>
      </c>
      <c r="F89" s="38">
        <f>D89*E89</f>
        <v>114.81</v>
      </c>
      <c r="G89" s="81" t="s">
        <v>228</v>
      </c>
      <c r="H89" s="91">
        <v>22.25</v>
      </c>
      <c r="I89" s="227">
        <v>1.29</v>
      </c>
    </row>
    <row r="90" spans="1:13" s="255" customFormat="1">
      <c r="A90" s="256" t="s">
        <v>229</v>
      </c>
      <c r="B90" s="266" t="s">
        <v>230</v>
      </c>
      <c r="C90" s="340"/>
      <c r="D90" s="341"/>
      <c r="E90" s="342"/>
      <c r="F90" s="265">
        <f>SUM(F91)</f>
        <v>914.37780000000009</v>
      </c>
      <c r="G90" s="340"/>
      <c r="H90" s="341"/>
      <c r="I90" s="344"/>
      <c r="J90" s="262"/>
      <c r="K90" s="262"/>
      <c r="L90" s="262"/>
      <c r="M90" s="262"/>
    </row>
    <row r="91" spans="1:13" ht="25.5">
      <c r="A91" s="23" t="s">
        <v>231</v>
      </c>
      <c r="B91" s="24" t="s">
        <v>232</v>
      </c>
      <c r="C91" s="25" t="s">
        <v>25</v>
      </c>
      <c r="D91" s="25">
        <v>2</v>
      </c>
      <c r="E91" s="22">
        <f>H91*I91</f>
        <v>457.18890000000005</v>
      </c>
      <c r="F91" s="21">
        <f>D91*E91</f>
        <v>914.37780000000009</v>
      </c>
      <c r="G91" s="13" t="s">
        <v>233</v>
      </c>
      <c r="H91" s="26">
        <v>354.41</v>
      </c>
      <c r="I91" s="227">
        <v>1.29</v>
      </c>
      <c r="J91" s="241"/>
      <c r="K91" s="241"/>
      <c r="L91" s="241"/>
      <c r="M91" s="241"/>
    </row>
    <row r="92" spans="1:13" s="255" customFormat="1">
      <c r="A92" s="256" t="s">
        <v>234</v>
      </c>
      <c r="B92" s="266" t="s">
        <v>235</v>
      </c>
      <c r="C92" s="340"/>
      <c r="D92" s="341"/>
      <c r="E92" s="342"/>
      <c r="F92" s="265">
        <f>SUM(F93:F95)</f>
        <v>7377.950922</v>
      </c>
      <c r="G92" s="340"/>
      <c r="H92" s="341"/>
      <c r="I92" s="344"/>
    </row>
    <row r="93" spans="1:13" ht="38.25">
      <c r="A93" s="19" t="s">
        <v>236</v>
      </c>
      <c r="B93" s="20" t="s">
        <v>237</v>
      </c>
      <c r="C93" s="13" t="s">
        <v>25</v>
      </c>
      <c r="D93" s="36">
        <v>49.78</v>
      </c>
      <c r="E93" s="22">
        <f>H93*I93</f>
        <v>21.942900000000002</v>
      </c>
      <c r="F93" s="21">
        <f>D93*E93</f>
        <v>1092.3175620000002</v>
      </c>
      <c r="G93" s="13" t="s">
        <v>238</v>
      </c>
      <c r="H93" s="22">
        <v>17.010000000000002</v>
      </c>
      <c r="I93" s="221">
        <v>1.29</v>
      </c>
    </row>
    <row r="94" spans="1:13" ht="25.5">
      <c r="A94" s="19" t="s">
        <v>239</v>
      </c>
      <c r="B94" s="20" t="s">
        <v>240</v>
      </c>
      <c r="C94" s="13" t="s">
        <v>25</v>
      </c>
      <c r="D94" s="13">
        <v>158.94</v>
      </c>
      <c r="E94" s="22">
        <f>H94*I94</f>
        <v>38.184000000000005</v>
      </c>
      <c r="F94" s="21">
        <f>D94*E94</f>
        <v>6068.9649600000002</v>
      </c>
      <c r="G94" s="13" t="s">
        <v>241</v>
      </c>
      <c r="H94" s="22">
        <v>29.6</v>
      </c>
      <c r="I94" s="221">
        <v>1.29</v>
      </c>
    </row>
    <row r="95" spans="1:13" ht="38.25">
      <c r="A95" s="23" t="s">
        <v>242</v>
      </c>
      <c r="B95" s="24" t="s">
        <v>243</v>
      </c>
      <c r="C95" s="25" t="s">
        <v>25</v>
      </c>
      <c r="D95" s="54">
        <v>4</v>
      </c>
      <c r="E95" s="22">
        <f>H95*I95</f>
        <v>54.167100000000005</v>
      </c>
      <c r="F95" s="21">
        <f>D95*E95</f>
        <v>216.66840000000002</v>
      </c>
      <c r="G95" s="13" t="s">
        <v>244</v>
      </c>
      <c r="H95" s="26">
        <v>41.99</v>
      </c>
      <c r="I95" s="224">
        <v>1.29</v>
      </c>
    </row>
    <row r="96" spans="1:13" s="255" customFormat="1">
      <c r="A96" s="256" t="s">
        <v>245</v>
      </c>
      <c r="B96" s="266" t="s">
        <v>246</v>
      </c>
      <c r="C96" s="340"/>
      <c r="D96" s="341"/>
      <c r="E96" s="342"/>
      <c r="F96" s="265">
        <f>SUM(F97:F99)</f>
        <v>6649.9112999999998</v>
      </c>
      <c r="G96" s="340"/>
      <c r="H96" s="341"/>
      <c r="I96" s="344"/>
      <c r="J96" s="262"/>
    </row>
    <row r="97" spans="1:12" ht="63.75">
      <c r="A97" s="15" t="s">
        <v>247</v>
      </c>
      <c r="B97" s="16" t="s">
        <v>248</v>
      </c>
      <c r="C97" s="17" t="s">
        <v>21</v>
      </c>
      <c r="D97" s="61">
        <v>35.799999999999997</v>
      </c>
      <c r="E97" s="22">
        <f>H97*I97</f>
        <v>79.657499999999999</v>
      </c>
      <c r="F97" s="21">
        <f>D97*E97</f>
        <v>2851.7384999999999</v>
      </c>
      <c r="G97" s="17" t="s">
        <v>249</v>
      </c>
      <c r="H97" s="18">
        <v>61.75</v>
      </c>
      <c r="I97" s="222">
        <v>1.29</v>
      </c>
      <c r="J97" s="241"/>
    </row>
    <row r="98" spans="1:12" ht="25.5">
      <c r="A98" s="19" t="s">
        <v>250</v>
      </c>
      <c r="B98" s="20" t="s">
        <v>251</v>
      </c>
      <c r="C98" s="13" t="s">
        <v>21</v>
      </c>
      <c r="D98" s="52">
        <v>6</v>
      </c>
      <c r="E98" s="22">
        <f>H98*I98</f>
        <v>504.57060000000001</v>
      </c>
      <c r="F98" s="21">
        <f>D98*E98</f>
        <v>3027.4236000000001</v>
      </c>
      <c r="G98" s="13" t="s">
        <v>252</v>
      </c>
      <c r="H98" s="22">
        <v>391.14</v>
      </c>
      <c r="I98" s="223">
        <v>1.29</v>
      </c>
      <c r="J98" s="245"/>
    </row>
    <row r="99" spans="1:12" ht="26.25" thickBot="1">
      <c r="A99" s="23" t="s">
        <v>253</v>
      </c>
      <c r="B99" s="24" t="s">
        <v>254</v>
      </c>
      <c r="C99" s="25" t="s">
        <v>25</v>
      </c>
      <c r="D99" s="219">
        <v>78</v>
      </c>
      <c r="E99" s="26">
        <f>H99*I99</f>
        <v>9.8814000000000011</v>
      </c>
      <c r="F99" s="53">
        <f>D99*E99</f>
        <v>770.74920000000009</v>
      </c>
      <c r="G99" s="25" t="s">
        <v>255</v>
      </c>
      <c r="H99" s="26">
        <v>7.66</v>
      </c>
      <c r="I99" s="224">
        <v>1.29</v>
      </c>
    </row>
    <row r="100" spans="1:12" ht="16.5" thickTop="1" thickBot="1">
      <c r="A100" s="348"/>
      <c r="B100" s="349"/>
      <c r="C100" s="349"/>
      <c r="D100" s="349"/>
      <c r="E100" s="349"/>
      <c r="F100" s="349"/>
      <c r="G100" s="349"/>
      <c r="H100" s="349"/>
      <c r="I100" s="350"/>
    </row>
    <row r="101" spans="1:12" ht="16.5" thickTop="1" thickBot="1">
      <c r="A101" s="351" t="s">
        <v>256</v>
      </c>
      <c r="B101" s="352"/>
      <c r="C101" s="59" t="s">
        <v>257</v>
      </c>
      <c r="D101" s="65">
        <v>78</v>
      </c>
      <c r="E101" s="278">
        <f>F101/D101</f>
        <v>2402.8554436153845</v>
      </c>
      <c r="F101" s="278">
        <f>F11+F38</f>
        <v>187422.724602</v>
      </c>
      <c r="G101" s="353"/>
      <c r="H101" s="354"/>
      <c r="I101" s="355"/>
      <c r="J101" s="241"/>
      <c r="K101" s="241"/>
      <c r="L101" s="241"/>
    </row>
    <row r="102" spans="1:12" ht="15.75" thickTop="1">
      <c r="A102" s="307"/>
      <c r="B102" s="307"/>
      <c r="C102" s="307"/>
      <c r="D102" s="307"/>
      <c r="E102" s="307"/>
      <c r="F102" s="307"/>
      <c r="G102" s="307"/>
      <c r="H102" s="307"/>
      <c r="I102" s="307"/>
    </row>
    <row r="103" spans="1:12">
      <c r="A103" s="307"/>
      <c r="B103" s="307"/>
      <c r="C103" s="307"/>
      <c r="D103" s="307"/>
      <c r="E103" s="307"/>
      <c r="F103" s="307"/>
      <c r="G103" s="307"/>
      <c r="H103" s="307"/>
      <c r="I103" s="307"/>
    </row>
    <row r="104" spans="1:12">
      <c r="A104" s="307"/>
      <c r="B104" s="307"/>
      <c r="C104" s="307"/>
      <c r="D104" s="307"/>
      <c r="E104" s="307"/>
      <c r="F104" s="307"/>
      <c r="G104" s="307"/>
      <c r="H104" s="307"/>
      <c r="I104" s="307"/>
    </row>
    <row r="105" spans="1:12">
      <c r="A105" s="307"/>
      <c r="B105" s="307"/>
      <c r="C105" s="307"/>
      <c r="D105" s="307"/>
      <c r="E105" s="307"/>
      <c r="F105" s="307"/>
      <c r="G105" s="307"/>
      <c r="H105" s="307"/>
      <c r="I105" s="307"/>
    </row>
    <row r="106" spans="1:12">
      <c r="A106" s="307"/>
      <c r="B106" s="307"/>
      <c r="C106" s="307"/>
      <c r="D106" s="307"/>
      <c r="E106" s="307"/>
      <c r="F106" s="307"/>
      <c r="G106" s="307"/>
      <c r="H106" s="307"/>
      <c r="I106" s="307"/>
    </row>
    <row r="107" spans="1:12">
      <c r="A107" s="307"/>
      <c r="B107" s="307"/>
      <c r="C107" s="307"/>
      <c r="D107" s="307"/>
      <c r="E107" s="307"/>
      <c r="F107" s="307"/>
      <c r="G107" s="307"/>
      <c r="H107" s="307"/>
      <c r="I107" s="307"/>
    </row>
    <row r="108" spans="1:12">
      <c r="A108" s="307"/>
      <c r="B108" s="307"/>
      <c r="C108" s="307"/>
      <c r="D108" s="307"/>
      <c r="E108" s="307"/>
      <c r="F108" s="307"/>
      <c r="G108" s="307"/>
      <c r="H108" s="307"/>
      <c r="I108" s="307"/>
    </row>
    <row r="109" spans="1:12">
      <c r="A109" s="307"/>
      <c r="B109" s="307"/>
      <c r="C109" s="307"/>
      <c r="D109" s="307"/>
      <c r="E109" s="307"/>
      <c r="F109" s="307"/>
      <c r="G109" s="307"/>
      <c r="H109" s="307"/>
      <c r="I109" s="307"/>
    </row>
    <row r="110" spans="1:12">
      <c r="A110" s="307"/>
      <c r="B110" s="307"/>
      <c r="C110" s="307"/>
      <c r="D110" s="307"/>
      <c r="E110" s="307"/>
      <c r="F110" s="307"/>
      <c r="G110" s="307"/>
      <c r="H110" s="307"/>
      <c r="I110" s="307"/>
    </row>
    <row r="111" spans="1:12">
      <c r="A111" s="307"/>
      <c r="B111" s="307"/>
      <c r="C111" s="307"/>
      <c r="D111" s="307"/>
      <c r="E111" s="307"/>
      <c r="F111" s="307"/>
      <c r="G111" s="307"/>
      <c r="H111" s="307"/>
      <c r="I111" s="307"/>
    </row>
    <row r="112" spans="1:12">
      <c r="A112" s="307"/>
      <c r="B112" s="307"/>
      <c r="C112" s="307"/>
      <c r="D112" s="307"/>
      <c r="E112" s="307"/>
      <c r="F112" s="307"/>
      <c r="G112" s="307"/>
      <c r="H112" s="307"/>
      <c r="I112" s="307"/>
    </row>
    <row r="115" spans="7:7">
      <c r="G115" s="246"/>
    </row>
    <row r="116" spans="7:7">
      <c r="G116" s="247"/>
    </row>
    <row r="117" spans="7:7">
      <c r="G117" s="241"/>
    </row>
    <row r="118" spans="7:7">
      <c r="G118" s="241"/>
    </row>
    <row r="119" spans="7:7">
      <c r="G119" s="241"/>
    </row>
  </sheetData>
  <mergeCells count="53">
    <mergeCell ref="A100:I100"/>
    <mergeCell ref="A101:B101"/>
    <mergeCell ref="G101:I101"/>
    <mergeCell ref="A102:I112"/>
    <mergeCell ref="C90:E90"/>
    <mergeCell ref="G90:I90"/>
    <mergeCell ref="C92:E92"/>
    <mergeCell ref="G92:I92"/>
    <mergeCell ref="C96:E96"/>
    <mergeCell ref="G96:I96"/>
    <mergeCell ref="C58:E58"/>
    <mergeCell ref="G58:I58"/>
    <mergeCell ref="C81:E81"/>
    <mergeCell ref="G81:I81"/>
    <mergeCell ref="C83:E83"/>
    <mergeCell ref="G83:I83"/>
    <mergeCell ref="C46:E46"/>
    <mergeCell ref="G46:I46"/>
    <mergeCell ref="C48:E48"/>
    <mergeCell ref="G48:I48"/>
    <mergeCell ref="C53:E53"/>
    <mergeCell ref="G53:I53"/>
    <mergeCell ref="C39:E39"/>
    <mergeCell ref="G39:I39"/>
    <mergeCell ref="C42:E42"/>
    <mergeCell ref="G42:I42"/>
    <mergeCell ref="C44:E44"/>
    <mergeCell ref="G44:I44"/>
    <mergeCell ref="C29:E29"/>
    <mergeCell ref="G29:I29"/>
    <mergeCell ref="C38:E38"/>
    <mergeCell ref="G38:I38"/>
    <mergeCell ref="C16:E16"/>
    <mergeCell ref="G16:I16"/>
    <mergeCell ref="C18:E18"/>
    <mergeCell ref="G18:I18"/>
    <mergeCell ref="C11:E11"/>
    <mergeCell ref="G11:I11"/>
    <mergeCell ref="C12:E12"/>
    <mergeCell ref="G12:I12"/>
    <mergeCell ref="H8:I8"/>
    <mergeCell ref="G9:H9"/>
    <mergeCell ref="A9:A10"/>
    <mergeCell ref="B9:B10"/>
    <mergeCell ref="C9:C10"/>
    <mergeCell ref="D9:D10"/>
    <mergeCell ref="E9:F9"/>
    <mergeCell ref="A1:I5"/>
    <mergeCell ref="A8:G8"/>
    <mergeCell ref="A6:I6"/>
    <mergeCell ref="H7:I7"/>
    <mergeCell ref="A7:C7"/>
    <mergeCell ref="D7:G7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4" manualBreakCount="4">
    <brk id="28" max="8" man="1"/>
    <brk id="50" max="8" man="1"/>
    <brk id="67" max="8" man="1"/>
    <brk id="86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08"/>
  <sheetViews>
    <sheetView tabSelected="1" view="pageBreakPreview" zoomScaleNormal="100" zoomScaleSheetLayoutView="100" workbookViewId="0">
      <selection activeCell="B8" sqref="B8:D8"/>
    </sheetView>
  </sheetViews>
  <sheetFormatPr defaultColWidth="8.85546875" defaultRowHeight="15"/>
  <cols>
    <col min="1" max="1" width="12.28515625" style="130" customWidth="1"/>
    <col min="2" max="2" width="40.28515625" style="130" customWidth="1"/>
    <col min="3" max="3" width="8.7109375" style="130" customWidth="1"/>
    <col min="4" max="4" width="11.7109375" style="130" customWidth="1"/>
    <col min="5" max="5" width="12.28515625" style="130" customWidth="1"/>
    <col min="6" max="6" width="25.28515625" style="130" customWidth="1"/>
    <col min="7" max="7" width="16.7109375" style="130" customWidth="1"/>
    <col min="8" max="16384" width="8.85546875" style="130"/>
  </cols>
  <sheetData>
    <row r="1" spans="1:11">
      <c r="A1" s="364"/>
      <c r="B1" s="364"/>
      <c r="C1" s="364"/>
      <c r="D1" s="364"/>
      <c r="E1" s="364"/>
      <c r="F1" s="364"/>
      <c r="G1" s="364"/>
    </row>
    <row r="2" spans="1:11">
      <c r="A2" s="364"/>
      <c r="B2" s="364"/>
      <c r="C2" s="364"/>
      <c r="D2" s="364"/>
      <c r="E2" s="364"/>
      <c r="F2" s="364"/>
      <c r="G2" s="364"/>
    </row>
    <row r="3" spans="1:11">
      <c r="A3" s="364"/>
      <c r="B3" s="364"/>
      <c r="C3" s="364"/>
      <c r="D3" s="364"/>
      <c r="E3" s="364"/>
      <c r="F3" s="364"/>
      <c r="G3" s="364"/>
    </row>
    <row r="4" spans="1:11">
      <c r="A4" s="364"/>
      <c r="B4" s="364"/>
      <c r="C4" s="364"/>
      <c r="D4" s="364"/>
      <c r="E4" s="364"/>
      <c r="F4" s="364"/>
      <c r="G4" s="364"/>
    </row>
    <row r="5" spans="1:11">
      <c r="A5" s="364"/>
      <c r="B5" s="364"/>
      <c r="C5" s="364"/>
      <c r="D5" s="364"/>
      <c r="E5" s="364"/>
      <c r="F5" s="364"/>
      <c r="G5" s="364"/>
    </row>
    <row r="6" spans="1:11" ht="27" customHeight="1" thickBot="1">
      <c r="A6" s="385"/>
      <c r="B6" s="385"/>
      <c r="C6" s="385"/>
      <c r="D6" s="385"/>
      <c r="E6" s="385"/>
      <c r="F6" s="385"/>
      <c r="G6" s="385"/>
    </row>
    <row r="7" spans="1:11" ht="17.25" thickTop="1" thickBot="1">
      <c r="A7" s="375" t="s">
        <v>877</v>
      </c>
      <c r="B7" s="375"/>
      <c r="C7" s="375"/>
      <c r="D7" s="69" t="s">
        <v>1</v>
      </c>
      <c r="E7" s="70"/>
      <c r="F7" s="71" t="s">
        <v>921</v>
      </c>
      <c r="G7" s="72"/>
    </row>
    <row r="8" spans="1:11" ht="40.9" customHeight="1" thickTop="1" thickBot="1">
      <c r="A8" s="92" t="s">
        <v>269</v>
      </c>
      <c r="B8" s="387" t="s">
        <v>932</v>
      </c>
      <c r="C8" s="388"/>
      <c r="D8" s="389"/>
      <c r="E8" s="218" t="s">
        <v>270</v>
      </c>
      <c r="F8" s="390">
        <f>'ORÇAMENTO SINTÉTICO'!F101</f>
        <v>187422.724602</v>
      </c>
      <c r="G8" s="391"/>
      <c r="I8" s="386"/>
      <c r="J8" s="386"/>
      <c r="K8" s="386"/>
    </row>
    <row r="9" spans="1:11" ht="42.6" customHeight="1" thickTop="1" thickBot="1">
      <c r="A9" s="379" t="s">
        <v>930</v>
      </c>
      <c r="B9" s="380"/>
      <c r="C9" s="381"/>
      <c r="D9" s="218" t="s">
        <v>271</v>
      </c>
      <c r="E9" s="379"/>
      <c r="F9" s="380"/>
      <c r="G9" s="381"/>
    </row>
    <row r="10" spans="1:11" ht="26.45" customHeight="1" thickTop="1" thickBot="1">
      <c r="A10" s="382" t="s">
        <v>876</v>
      </c>
      <c r="B10" s="383"/>
      <c r="C10" s="383"/>
      <c r="D10" s="383"/>
      <c r="E10" s="383"/>
      <c r="F10" s="383"/>
      <c r="G10" s="384"/>
    </row>
    <row r="11" spans="1:11" ht="15.75" thickTop="1">
      <c r="A11" s="376" t="s">
        <v>272</v>
      </c>
      <c r="B11" s="377"/>
      <c r="C11" s="377"/>
      <c r="D11" s="377"/>
      <c r="E11" s="377"/>
      <c r="F11" s="377"/>
      <c r="G11" s="378"/>
    </row>
    <row r="12" spans="1:11">
      <c r="A12" s="359" t="s">
        <v>273</v>
      </c>
      <c r="B12" s="360"/>
      <c r="C12" s="144" t="s">
        <v>274</v>
      </c>
      <c r="D12" s="144" t="s">
        <v>5</v>
      </c>
      <c r="E12" s="144" t="s">
        <v>275</v>
      </c>
      <c r="F12" s="144" t="s">
        <v>276</v>
      </c>
      <c r="G12" s="145" t="s">
        <v>11</v>
      </c>
    </row>
    <row r="13" spans="1:11">
      <c r="A13" s="146" t="s">
        <v>277</v>
      </c>
      <c r="B13" s="147" t="s">
        <v>278</v>
      </c>
      <c r="C13" s="148" t="s">
        <v>279</v>
      </c>
      <c r="D13" s="149" t="s">
        <v>280</v>
      </c>
      <c r="E13" s="150">
        <v>3.0000000000000001E-3</v>
      </c>
      <c r="F13" s="151">
        <v>23.76</v>
      </c>
      <c r="G13" s="152">
        <v>7.0000000000000007E-2</v>
      </c>
    </row>
    <row r="14" spans="1:11">
      <c r="A14" s="146" t="s">
        <v>281</v>
      </c>
      <c r="B14" s="147" t="s">
        <v>282</v>
      </c>
      <c r="C14" s="148" t="s">
        <v>279</v>
      </c>
      <c r="D14" s="149" t="s">
        <v>280</v>
      </c>
      <c r="E14" s="150">
        <v>0.01</v>
      </c>
      <c r="F14" s="151">
        <v>110</v>
      </c>
      <c r="G14" s="152">
        <v>1.1000000000000001</v>
      </c>
    </row>
    <row r="15" spans="1:11">
      <c r="A15" s="146" t="s">
        <v>283</v>
      </c>
      <c r="B15" s="147" t="s">
        <v>284</v>
      </c>
      <c r="C15" s="148" t="s">
        <v>279</v>
      </c>
      <c r="D15" s="149" t="s">
        <v>285</v>
      </c>
      <c r="E15" s="150">
        <v>0.01</v>
      </c>
      <c r="F15" s="151">
        <v>160</v>
      </c>
      <c r="G15" s="152">
        <v>1.6</v>
      </c>
    </row>
    <row r="16" spans="1:11">
      <c r="A16" s="146" t="s">
        <v>286</v>
      </c>
      <c r="B16" s="147" t="s">
        <v>287</v>
      </c>
      <c r="C16" s="148" t="s">
        <v>279</v>
      </c>
      <c r="D16" s="149" t="s">
        <v>288</v>
      </c>
      <c r="E16" s="150">
        <v>0.01</v>
      </c>
      <c r="F16" s="151">
        <v>15.7</v>
      </c>
      <c r="G16" s="152">
        <v>0.16</v>
      </c>
    </row>
    <row r="17" spans="1:7">
      <c r="A17" s="146" t="s">
        <v>289</v>
      </c>
      <c r="B17" s="147" t="s">
        <v>290</v>
      </c>
      <c r="C17" s="148" t="s">
        <v>279</v>
      </c>
      <c r="D17" s="149" t="s">
        <v>285</v>
      </c>
      <c r="E17" s="150">
        <v>2E-3</v>
      </c>
      <c r="F17" s="151">
        <v>16.05</v>
      </c>
      <c r="G17" s="152">
        <v>0.03</v>
      </c>
    </row>
    <row r="18" spans="1:7">
      <c r="A18" s="153">
        <v>280013</v>
      </c>
      <c r="B18" s="147" t="s">
        <v>291</v>
      </c>
      <c r="C18" s="154" t="s">
        <v>279</v>
      </c>
      <c r="D18" s="155" t="s">
        <v>292</v>
      </c>
      <c r="E18" s="156">
        <v>7.0000000000000007E-2</v>
      </c>
      <c r="F18" s="157">
        <v>23.61</v>
      </c>
      <c r="G18" s="158">
        <v>1.65</v>
      </c>
    </row>
    <row r="19" spans="1:7" ht="23.45" customHeight="1">
      <c r="A19" s="153">
        <v>280026</v>
      </c>
      <c r="B19" s="147" t="s">
        <v>293</v>
      </c>
      <c r="C19" s="154" t="s">
        <v>279</v>
      </c>
      <c r="D19" s="155" t="s">
        <v>292</v>
      </c>
      <c r="E19" s="156">
        <v>0.05</v>
      </c>
      <c r="F19" s="157">
        <v>19.16</v>
      </c>
      <c r="G19" s="158">
        <v>0.96</v>
      </c>
    </row>
    <row r="20" spans="1:7">
      <c r="A20" s="356"/>
      <c r="B20" s="357"/>
      <c r="C20" s="357"/>
      <c r="D20" s="357"/>
      <c r="E20" s="358"/>
      <c r="F20" s="159" t="s">
        <v>294</v>
      </c>
      <c r="G20" s="160">
        <v>5.57</v>
      </c>
    </row>
    <row r="21" spans="1:7">
      <c r="A21" s="369" t="s">
        <v>295</v>
      </c>
      <c r="B21" s="370"/>
      <c r="C21" s="370"/>
      <c r="D21" s="370"/>
      <c r="E21" s="370"/>
      <c r="F21" s="370"/>
      <c r="G21" s="371"/>
    </row>
    <row r="22" spans="1:7">
      <c r="A22" s="359" t="s">
        <v>273</v>
      </c>
      <c r="B22" s="360"/>
      <c r="C22" s="144" t="s">
        <v>274</v>
      </c>
      <c r="D22" s="144" t="s">
        <v>5</v>
      </c>
      <c r="E22" s="144" t="s">
        <v>275</v>
      </c>
      <c r="F22" s="144" t="s">
        <v>276</v>
      </c>
      <c r="G22" s="145" t="s">
        <v>11</v>
      </c>
    </row>
    <row r="23" spans="1:7">
      <c r="A23" s="161" t="s">
        <v>296</v>
      </c>
      <c r="B23" s="162" t="s">
        <v>284</v>
      </c>
      <c r="C23" s="148" t="s">
        <v>279</v>
      </c>
      <c r="D23" s="163" t="s">
        <v>280</v>
      </c>
      <c r="E23" s="164">
        <v>0.41</v>
      </c>
      <c r="F23" s="165">
        <v>160</v>
      </c>
      <c r="G23" s="166">
        <v>65.599999999999994</v>
      </c>
    </row>
    <row r="24" spans="1:7">
      <c r="A24" s="167" t="s">
        <v>297</v>
      </c>
      <c r="B24" s="168" t="s">
        <v>298</v>
      </c>
      <c r="C24" s="148" t="s">
        <v>279</v>
      </c>
      <c r="D24" s="169" t="s">
        <v>299</v>
      </c>
      <c r="E24" s="164">
        <v>1</v>
      </c>
      <c r="F24" s="165">
        <v>90</v>
      </c>
      <c r="G24" s="166">
        <v>90</v>
      </c>
    </row>
    <row r="25" spans="1:7">
      <c r="A25" s="167" t="s">
        <v>296</v>
      </c>
      <c r="B25" s="168" t="s">
        <v>300</v>
      </c>
      <c r="C25" s="148" t="s">
        <v>279</v>
      </c>
      <c r="D25" s="169" t="s">
        <v>285</v>
      </c>
      <c r="E25" s="164">
        <v>0.1</v>
      </c>
      <c r="F25" s="165">
        <v>23.69</v>
      </c>
      <c r="G25" s="166">
        <v>2.3690000000000002</v>
      </c>
    </row>
    <row r="26" spans="1:7">
      <c r="A26" s="167" t="s">
        <v>301</v>
      </c>
      <c r="B26" s="168" t="s">
        <v>291</v>
      </c>
      <c r="C26" s="148" t="s">
        <v>279</v>
      </c>
      <c r="D26" s="169" t="s">
        <v>292</v>
      </c>
      <c r="E26" s="164">
        <v>0.4</v>
      </c>
      <c r="F26" s="165">
        <v>23.61</v>
      </c>
      <c r="G26" s="166">
        <v>9.4440000000000008</v>
      </c>
    </row>
    <row r="27" spans="1:7">
      <c r="A27" s="167" t="s">
        <v>302</v>
      </c>
      <c r="B27" s="168" t="s">
        <v>293</v>
      </c>
      <c r="C27" s="148" t="s">
        <v>279</v>
      </c>
      <c r="D27" s="169" t="s">
        <v>292</v>
      </c>
      <c r="E27" s="164">
        <v>0.4</v>
      </c>
      <c r="F27" s="165">
        <v>19.16</v>
      </c>
      <c r="G27" s="166">
        <v>7.6640000000000006</v>
      </c>
    </row>
    <row r="28" spans="1:7">
      <c r="A28" s="372"/>
      <c r="B28" s="373"/>
      <c r="C28" s="373"/>
      <c r="D28" s="373"/>
      <c r="E28" s="374"/>
      <c r="F28" s="159" t="s">
        <v>294</v>
      </c>
      <c r="G28" s="160">
        <v>175.07</v>
      </c>
    </row>
    <row r="29" spans="1:7">
      <c r="A29" s="369" t="s">
        <v>901</v>
      </c>
      <c r="B29" s="370"/>
      <c r="C29" s="370"/>
      <c r="D29" s="370"/>
      <c r="E29" s="370"/>
      <c r="F29" s="370"/>
      <c r="G29" s="371"/>
    </row>
    <row r="30" spans="1:7">
      <c r="A30" s="359" t="s">
        <v>273</v>
      </c>
      <c r="B30" s="360"/>
      <c r="C30" s="144" t="s">
        <v>274</v>
      </c>
      <c r="D30" s="144" t="s">
        <v>5</v>
      </c>
      <c r="E30" s="144" t="s">
        <v>275</v>
      </c>
      <c r="F30" s="144" t="s">
        <v>276</v>
      </c>
      <c r="G30" s="145" t="s">
        <v>11</v>
      </c>
    </row>
    <row r="31" spans="1:7">
      <c r="A31" s="170" t="s">
        <v>303</v>
      </c>
      <c r="B31" s="171" t="s">
        <v>293</v>
      </c>
      <c r="C31" s="148" t="s">
        <v>279</v>
      </c>
      <c r="D31" s="148" t="s">
        <v>292</v>
      </c>
      <c r="E31" s="172">
        <v>0.25</v>
      </c>
      <c r="F31" s="173">
        <v>19.16</v>
      </c>
      <c r="G31" s="174">
        <v>4.79</v>
      </c>
    </row>
    <row r="32" spans="1:7">
      <c r="A32" s="365"/>
      <c r="B32" s="366"/>
      <c r="C32" s="366"/>
      <c r="D32" s="366"/>
      <c r="E32" s="366"/>
      <c r="F32" s="175" t="s">
        <v>294</v>
      </c>
      <c r="G32" s="176">
        <v>4.79</v>
      </c>
    </row>
    <row r="33" spans="1:7">
      <c r="A33" s="369" t="s">
        <v>900</v>
      </c>
      <c r="B33" s="370"/>
      <c r="C33" s="370"/>
      <c r="D33" s="370"/>
      <c r="E33" s="370"/>
      <c r="F33" s="370"/>
      <c r="G33" s="371"/>
    </row>
    <row r="34" spans="1:7">
      <c r="A34" s="359" t="s">
        <v>273</v>
      </c>
      <c r="B34" s="360"/>
      <c r="C34" s="144" t="s">
        <v>274</v>
      </c>
      <c r="D34" s="144" t="s">
        <v>5</v>
      </c>
      <c r="E34" s="144" t="s">
        <v>275</v>
      </c>
      <c r="F34" s="144" t="s">
        <v>276</v>
      </c>
      <c r="G34" s="145" t="s">
        <v>11</v>
      </c>
    </row>
    <row r="35" spans="1:7" ht="27" customHeight="1">
      <c r="A35" s="170" t="s">
        <v>320</v>
      </c>
      <c r="B35" s="177" t="s">
        <v>321</v>
      </c>
      <c r="C35" s="148" t="s">
        <v>279</v>
      </c>
      <c r="D35" s="178" t="s">
        <v>322</v>
      </c>
      <c r="E35" s="179">
        <v>4</v>
      </c>
      <c r="F35" s="180">
        <v>626.02</v>
      </c>
      <c r="G35" s="181">
        <f>F35*E35</f>
        <v>2504.08</v>
      </c>
    </row>
    <row r="36" spans="1:7">
      <c r="A36" s="170" t="s">
        <v>323</v>
      </c>
      <c r="B36" s="177" t="s">
        <v>324</v>
      </c>
      <c r="C36" s="148" t="s">
        <v>279</v>
      </c>
      <c r="D36" s="178" t="s">
        <v>309</v>
      </c>
      <c r="E36" s="179">
        <v>120</v>
      </c>
      <c r="F36" s="180">
        <v>282.52</v>
      </c>
      <c r="G36" s="181">
        <f t="shared" ref="G36:G52" si="0">F36*E36</f>
        <v>33902.399999999994</v>
      </c>
    </row>
    <row r="37" spans="1:7">
      <c r="A37" s="170" t="s">
        <v>316</v>
      </c>
      <c r="B37" s="177" t="s">
        <v>317</v>
      </c>
      <c r="C37" s="148" t="s">
        <v>279</v>
      </c>
      <c r="D37" s="178" t="s">
        <v>306</v>
      </c>
      <c r="E37" s="179">
        <v>1</v>
      </c>
      <c r="F37" s="180">
        <v>745.24</v>
      </c>
      <c r="G37" s="181">
        <f t="shared" si="0"/>
        <v>745.24</v>
      </c>
    </row>
    <row r="38" spans="1:7">
      <c r="A38" s="170" t="s">
        <v>314</v>
      </c>
      <c r="B38" s="182" t="s">
        <v>315</v>
      </c>
      <c r="C38" s="148" t="s">
        <v>279</v>
      </c>
      <c r="D38" s="178" t="s">
        <v>306</v>
      </c>
      <c r="E38" s="179">
        <v>1</v>
      </c>
      <c r="F38" s="180">
        <v>149.82</v>
      </c>
      <c r="G38" s="181">
        <f t="shared" si="0"/>
        <v>149.82</v>
      </c>
    </row>
    <row r="39" spans="1:7">
      <c r="A39" s="170" t="s">
        <v>318</v>
      </c>
      <c r="B39" s="182" t="s">
        <v>319</v>
      </c>
      <c r="C39" s="148" t="s">
        <v>279</v>
      </c>
      <c r="D39" s="178" t="s">
        <v>306</v>
      </c>
      <c r="E39" s="179">
        <v>1</v>
      </c>
      <c r="F39" s="180">
        <v>1404.99</v>
      </c>
      <c r="G39" s="181">
        <f t="shared" si="0"/>
        <v>1404.99</v>
      </c>
    </row>
    <row r="40" spans="1:7">
      <c r="A40" s="170" t="s">
        <v>337</v>
      </c>
      <c r="B40" s="182" t="s">
        <v>338</v>
      </c>
      <c r="C40" s="148" t="s">
        <v>279</v>
      </c>
      <c r="D40" s="178" t="s">
        <v>306</v>
      </c>
      <c r="E40" s="179">
        <v>1</v>
      </c>
      <c r="F40" s="180">
        <v>236.71</v>
      </c>
      <c r="G40" s="181">
        <f t="shared" si="0"/>
        <v>236.71</v>
      </c>
    </row>
    <row r="41" spans="1:7">
      <c r="A41" s="170" t="s">
        <v>304</v>
      </c>
      <c r="B41" s="182" t="s">
        <v>305</v>
      </c>
      <c r="C41" s="148" t="s">
        <v>279</v>
      </c>
      <c r="D41" s="178" t="s">
        <v>306</v>
      </c>
      <c r="E41" s="179">
        <v>4</v>
      </c>
      <c r="F41" s="180">
        <v>210.75</v>
      </c>
      <c r="G41" s="181">
        <f t="shared" si="0"/>
        <v>843</v>
      </c>
    </row>
    <row r="42" spans="1:7">
      <c r="A42" s="170" t="s">
        <v>307</v>
      </c>
      <c r="B42" s="182" t="s">
        <v>308</v>
      </c>
      <c r="C42" s="148" t="s">
        <v>279</v>
      </c>
      <c r="D42" s="178" t="s">
        <v>309</v>
      </c>
      <c r="E42" s="179">
        <v>8</v>
      </c>
      <c r="F42" s="180">
        <v>1237.6600000000001</v>
      </c>
      <c r="G42" s="181">
        <f t="shared" si="0"/>
        <v>9901.2800000000007</v>
      </c>
    </row>
    <row r="43" spans="1:7">
      <c r="A43" s="170" t="s">
        <v>310</v>
      </c>
      <c r="B43" s="182" t="s">
        <v>311</v>
      </c>
      <c r="C43" s="148" t="s">
        <v>279</v>
      </c>
      <c r="D43" s="178" t="s">
        <v>309</v>
      </c>
      <c r="E43" s="179">
        <v>5</v>
      </c>
      <c r="F43" s="180">
        <v>79.41</v>
      </c>
      <c r="G43" s="181">
        <f t="shared" si="0"/>
        <v>397.04999999999995</v>
      </c>
    </row>
    <row r="44" spans="1:7">
      <c r="A44" s="170" t="s">
        <v>339</v>
      </c>
      <c r="B44" s="182" t="s">
        <v>340</v>
      </c>
      <c r="C44" s="148" t="s">
        <v>279</v>
      </c>
      <c r="D44" s="178" t="s">
        <v>306</v>
      </c>
      <c r="E44" s="179">
        <v>1</v>
      </c>
      <c r="F44" s="180">
        <v>247.94</v>
      </c>
      <c r="G44" s="181">
        <f t="shared" si="0"/>
        <v>247.94</v>
      </c>
    </row>
    <row r="45" spans="1:7" ht="24" customHeight="1">
      <c r="A45" s="170" t="s">
        <v>312</v>
      </c>
      <c r="B45" s="182" t="s">
        <v>313</v>
      </c>
      <c r="C45" s="148" t="s">
        <v>279</v>
      </c>
      <c r="D45" s="178" t="s">
        <v>309</v>
      </c>
      <c r="E45" s="179">
        <v>29</v>
      </c>
      <c r="F45" s="180">
        <v>22.35</v>
      </c>
      <c r="G45" s="181">
        <f t="shared" si="0"/>
        <v>648.15000000000009</v>
      </c>
    </row>
    <row r="46" spans="1:7">
      <c r="A46" s="170" t="s">
        <v>335</v>
      </c>
      <c r="B46" s="182" t="s">
        <v>336</v>
      </c>
      <c r="C46" s="148" t="s">
        <v>279</v>
      </c>
      <c r="D46" s="178" t="s">
        <v>306</v>
      </c>
      <c r="E46" s="179">
        <v>1</v>
      </c>
      <c r="F46" s="180">
        <v>1511.88</v>
      </c>
      <c r="G46" s="181">
        <f t="shared" si="0"/>
        <v>1511.88</v>
      </c>
    </row>
    <row r="47" spans="1:7">
      <c r="A47" s="170" t="s">
        <v>333</v>
      </c>
      <c r="B47" s="182" t="s">
        <v>334</v>
      </c>
      <c r="C47" s="148" t="s">
        <v>279</v>
      </c>
      <c r="D47" s="178" t="s">
        <v>309</v>
      </c>
      <c r="E47" s="179">
        <v>38</v>
      </c>
      <c r="F47" s="180">
        <v>250.39</v>
      </c>
      <c r="G47" s="181">
        <f t="shared" si="0"/>
        <v>9514.82</v>
      </c>
    </row>
    <row r="48" spans="1:7">
      <c r="A48" s="170" t="s">
        <v>331</v>
      </c>
      <c r="B48" s="182" t="s">
        <v>332</v>
      </c>
      <c r="C48" s="148" t="s">
        <v>279</v>
      </c>
      <c r="D48" s="178" t="s">
        <v>902</v>
      </c>
      <c r="E48" s="179">
        <v>24</v>
      </c>
      <c r="F48" s="180">
        <v>18.02</v>
      </c>
      <c r="G48" s="181">
        <f t="shared" si="0"/>
        <v>432.48</v>
      </c>
    </row>
    <row r="49" spans="1:7" ht="25.5">
      <c r="A49" s="170" t="s">
        <v>329</v>
      </c>
      <c r="B49" s="182" t="s">
        <v>330</v>
      </c>
      <c r="C49" s="148" t="s">
        <v>279</v>
      </c>
      <c r="D49" s="178" t="s">
        <v>306</v>
      </c>
      <c r="E49" s="179">
        <v>1</v>
      </c>
      <c r="F49" s="180">
        <v>950.23</v>
      </c>
      <c r="G49" s="181">
        <f t="shared" si="0"/>
        <v>950.23</v>
      </c>
    </row>
    <row r="50" spans="1:7">
      <c r="A50" s="170" t="s">
        <v>327</v>
      </c>
      <c r="B50" s="182" t="s">
        <v>328</v>
      </c>
      <c r="C50" s="148" t="s">
        <v>279</v>
      </c>
      <c r="D50" s="178" t="s">
        <v>902</v>
      </c>
      <c r="E50" s="179">
        <v>24</v>
      </c>
      <c r="F50" s="180">
        <v>60.31</v>
      </c>
      <c r="G50" s="181">
        <f t="shared" si="0"/>
        <v>1447.44</v>
      </c>
    </row>
    <row r="51" spans="1:7">
      <c r="A51" s="170" t="s">
        <v>325</v>
      </c>
      <c r="B51" s="182" t="s">
        <v>326</v>
      </c>
      <c r="C51" s="148" t="s">
        <v>279</v>
      </c>
      <c r="D51" s="178" t="s">
        <v>309</v>
      </c>
      <c r="E51" s="179">
        <v>115</v>
      </c>
      <c r="F51" s="180">
        <v>63.62</v>
      </c>
      <c r="G51" s="181">
        <f t="shared" si="0"/>
        <v>7316.2999999999993</v>
      </c>
    </row>
    <row r="52" spans="1:7">
      <c r="A52" s="170" t="s">
        <v>341</v>
      </c>
      <c r="B52" s="182" t="s">
        <v>903</v>
      </c>
      <c r="C52" s="148" t="s">
        <v>279</v>
      </c>
      <c r="D52" s="178" t="s">
        <v>306</v>
      </c>
      <c r="E52" s="179">
        <v>1</v>
      </c>
      <c r="F52" s="180">
        <v>1679.87</v>
      </c>
      <c r="G52" s="181">
        <f t="shared" si="0"/>
        <v>1679.87</v>
      </c>
    </row>
    <row r="53" spans="1:7">
      <c r="A53" s="365"/>
      <c r="B53" s="366"/>
      <c r="C53" s="366"/>
      <c r="D53" s="366"/>
      <c r="E53" s="366"/>
      <c r="F53" s="175" t="s">
        <v>294</v>
      </c>
      <c r="G53" s="176">
        <f>SUM(G35:G52)</f>
        <v>73833.679999999993</v>
      </c>
    </row>
    <row r="54" spans="1:7">
      <c r="A54" s="361" t="s">
        <v>342</v>
      </c>
      <c r="B54" s="362"/>
      <c r="C54" s="362"/>
      <c r="D54" s="362"/>
      <c r="E54" s="362"/>
      <c r="F54" s="362"/>
      <c r="G54" s="363"/>
    </row>
    <row r="55" spans="1:7">
      <c r="A55" s="359" t="s">
        <v>273</v>
      </c>
      <c r="B55" s="360"/>
      <c r="C55" s="144" t="s">
        <v>274</v>
      </c>
      <c r="D55" s="144" t="s">
        <v>5</v>
      </c>
      <c r="E55" s="144" t="s">
        <v>275</v>
      </c>
      <c r="F55" s="144" t="s">
        <v>276</v>
      </c>
      <c r="G55" s="145" t="s">
        <v>11</v>
      </c>
    </row>
    <row r="56" spans="1:7">
      <c r="A56" s="183" t="s">
        <v>343</v>
      </c>
      <c r="B56" s="184" t="s">
        <v>344</v>
      </c>
      <c r="C56" s="148" t="s">
        <v>279</v>
      </c>
      <c r="D56" s="148" t="s">
        <v>306</v>
      </c>
      <c r="E56" s="185">
        <v>1</v>
      </c>
      <c r="F56" s="134">
        <v>3450.47</v>
      </c>
      <c r="G56" s="166">
        <v>3450.47</v>
      </c>
    </row>
    <row r="57" spans="1:7" ht="25.5">
      <c r="A57" s="183">
        <v>280008</v>
      </c>
      <c r="B57" s="184" t="s">
        <v>345</v>
      </c>
      <c r="C57" s="148" t="s">
        <v>279</v>
      </c>
      <c r="D57" s="148" t="s">
        <v>292</v>
      </c>
      <c r="E57" s="185">
        <v>4</v>
      </c>
      <c r="F57" s="134">
        <v>18.61</v>
      </c>
      <c r="G57" s="166">
        <v>74.44</v>
      </c>
    </row>
    <row r="58" spans="1:7">
      <c r="A58" s="183">
        <v>280014</v>
      </c>
      <c r="B58" s="184" t="s">
        <v>346</v>
      </c>
      <c r="C58" s="148" t="s">
        <v>279</v>
      </c>
      <c r="D58" s="148" t="s">
        <v>292</v>
      </c>
      <c r="E58" s="185">
        <v>4</v>
      </c>
      <c r="F58" s="134">
        <v>24.16</v>
      </c>
      <c r="G58" s="166">
        <v>96.64</v>
      </c>
    </row>
    <row r="59" spans="1:7" ht="25.5">
      <c r="A59" s="183">
        <v>280016</v>
      </c>
      <c r="B59" s="184" t="s">
        <v>347</v>
      </c>
      <c r="C59" s="148" t="s">
        <v>279</v>
      </c>
      <c r="D59" s="148" t="s">
        <v>292</v>
      </c>
      <c r="E59" s="185">
        <v>4</v>
      </c>
      <c r="F59" s="134">
        <v>23.16</v>
      </c>
      <c r="G59" s="166">
        <v>92.64</v>
      </c>
    </row>
    <row r="60" spans="1:7">
      <c r="A60" s="372"/>
      <c r="B60" s="373"/>
      <c r="C60" s="373"/>
      <c r="D60" s="373"/>
      <c r="E60" s="374"/>
      <c r="F60" s="175" t="s">
        <v>294</v>
      </c>
      <c r="G60" s="176">
        <v>3714.1899999999996</v>
      </c>
    </row>
    <row r="61" spans="1:7">
      <c r="A61" s="369" t="s">
        <v>348</v>
      </c>
      <c r="B61" s="370"/>
      <c r="C61" s="370"/>
      <c r="D61" s="370"/>
      <c r="E61" s="370"/>
      <c r="F61" s="370"/>
      <c r="G61" s="371"/>
    </row>
    <row r="62" spans="1:7">
      <c r="A62" s="359" t="s">
        <v>273</v>
      </c>
      <c r="B62" s="360"/>
      <c r="C62" s="144" t="s">
        <v>274</v>
      </c>
      <c r="D62" s="144" t="s">
        <v>5</v>
      </c>
      <c r="E62" s="144" t="s">
        <v>275</v>
      </c>
      <c r="F62" s="144" t="s">
        <v>276</v>
      </c>
      <c r="G62" s="145" t="s">
        <v>11</v>
      </c>
    </row>
    <row r="63" spans="1:7">
      <c r="A63" s="186" t="s">
        <v>349</v>
      </c>
      <c r="B63" s="162" t="s">
        <v>350</v>
      </c>
      <c r="C63" s="148" t="s">
        <v>279</v>
      </c>
      <c r="D63" s="148" t="s">
        <v>306</v>
      </c>
      <c r="E63" s="164">
        <v>1</v>
      </c>
      <c r="F63" s="165">
        <v>9.33</v>
      </c>
      <c r="G63" s="166">
        <v>9.33</v>
      </c>
    </row>
    <row r="64" spans="1:7">
      <c r="A64" s="186">
        <v>280007</v>
      </c>
      <c r="B64" s="162" t="s">
        <v>351</v>
      </c>
      <c r="C64" s="148" t="s">
        <v>279</v>
      </c>
      <c r="D64" s="148" t="s">
        <v>292</v>
      </c>
      <c r="E64" s="164">
        <v>0.05</v>
      </c>
      <c r="F64" s="165">
        <v>19.52</v>
      </c>
      <c r="G64" s="166">
        <v>0.97599999999999998</v>
      </c>
    </row>
    <row r="65" spans="1:7">
      <c r="A65" s="186">
        <v>280014</v>
      </c>
      <c r="B65" s="162" t="s">
        <v>346</v>
      </c>
      <c r="C65" s="148" t="s">
        <v>279</v>
      </c>
      <c r="D65" s="148" t="s">
        <v>292</v>
      </c>
      <c r="E65" s="164">
        <v>0.1</v>
      </c>
      <c r="F65" s="165">
        <v>24.16</v>
      </c>
      <c r="G65" s="166">
        <v>2.4160000000000004</v>
      </c>
    </row>
    <row r="66" spans="1:7">
      <c r="A66" s="356"/>
      <c r="B66" s="357"/>
      <c r="C66" s="357"/>
      <c r="D66" s="357"/>
      <c r="E66" s="358"/>
      <c r="F66" s="175" t="s">
        <v>294</v>
      </c>
      <c r="G66" s="176">
        <v>12.73</v>
      </c>
    </row>
    <row r="67" spans="1:7" ht="30" customHeight="1">
      <c r="A67" s="361" t="s">
        <v>352</v>
      </c>
      <c r="B67" s="362"/>
      <c r="C67" s="362"/>
      <c r="D67" s="362"/>
      <c r="E67" s="362"/>
      <c r="F67" s="362"/>
      <c r="G67" s="363"/>
    </row>
    <row r="68" spans="1:7">
      <c r="A68" s="359" t="s">
        <v>273</v>
      </c>
      <c r="B68" s="360"/>
      <c r="C68" s="144" t="s">
        <v>274</v>
      </c>
      <c r="D68" s="144" t="s">
        <v>5</v>
      </c>
      <c r="E68" s="144" t="s">
        <v>275</v>
      </c>
      <c r="F68" s="144" t="s">
        <v>276</v>
      </c>
      <c r="G68" s="145" t="s">
        <v>11</v>
      </c>
    </row>
    <row r="69" spans="1:7" ht="25.5">
      <c r="A69" s="170" t="s">
        <v>353</v>
      </c>
      <c r="B69" s="177" t="s">
        <v>354</v>
      </c>
      <c r="C69" s="148" t="s">
        <v>355</v>
      </c>
      <c r="D69" s="178" t="s">
        <v>356</v>
      </c>
      <c r="E69" s="131" t="s">
        <v>357</v>
      </c>
      <c r="F69" s="132" t="s">
        <v>358</v>
      </c>
      <c r="G69" s="141" t="s">
        <v>359</v>
      </c>
    </row>
    <row r="70" spans="1:7" ht="25.5">
      <c r="A70" s="170" t="s">
        <v>360</v>
      </c>
      <c r="B70" s="177" t="s">
        <v>361</v>
      </c>
      <c r="C70" s="148" t="s">
        <v>355</v>
      </c>
      <c r="D70" s="178" t="s">
        <v>362</v>
      </c>
      <c r="E70" s="131" t="s">
        <v>363</v>
      </c>
      <c r="F70" s="132" t="s">
        <v>364</v>
      </c>
      <c r="G70" s="141" t="s">
        <v>365</v>
      </c>
    </row>
    <row r="71" spans="1:7" ht="25.5">
      <c r="A71" s="170" t="s">
        <v>366</v>
      </c>
      <c r="B71" s="177" t="s">
        <v>367</v>
      </c>
      <c r="C71" s="148" t="s">
        <v>355</v>
      </c>
      <c r="D71" s="178" t="s">
        <v>356</v>
      </c>
      <c r="E71" s="131" t="s">
        <v>368</v>
      </c>
      <c r="F71" s="132" t="s">
        <v>369</v>
      </c>
      <c r="G71" s="141" t="s">
        <v>369</v>
      </c>
    </row>
    <row r="72" spans="1:7" ht="25.5">
      <c r="A72" s="170" t="s">
        <v>370</v>
      </c>
      <c r="B72" s="177" t="s">
        <v>345</v>
      </c>
      <c r="C72" s="148" t="s">
        <v>355</v>
      </c>
      <c r="D72" s="178" t="s">
        <v>292</v>
      </c>
      <c r="E72" s="131" t="s">
        <v>371</v>
      </c>
      <c r="F72" s="132" t="s">
        <v>372</v>
      </c>
      <c r="G72" s="141" t="s">
        <v>373</v>
      </c>
    </row>
    <row r="73" spans="1:7" ht="25.5">
      <c r="A73" s="170" t="s">
        <v>374</v>
      </c>
      <c r="B73" s="177" t="s">
        <v>375</v>
      </c>
      <c r="C73" s="148" t="s">
        <v>355</v>
      </c>
      <c r="D73" s="178" t="s">
        <v>292</v>
      </c>
      <c r="E73" s="131" t="s">
        <v>371</v>
      </c>
      <c r="F73" s="132" t="s">
        <v>376</v>
      </c>
      <c r="G73" s="141" t="s">
        <v>377</v>
      </c>
    </row>
    <row r="74" spans="1:7">
      <c r="A74" s="365"/>
      <c r="B74" s="366"/>
      <c r="C74" s="366"/>
      <c r="D74" s="366"/>
      <c r="E74" s="366"/>
      <c r="F74" s="175" t="s">
        <v>294</v>
      </c>
      <c r="G74" s="176">
        <v>90.46</v>
      </c>
    </row>
    <row r="75" spans="1:7">
      <c r="A75" s="361" t="s">
        <v>378</v>
      </c>
      <c r="B75" s="362"/>
      <c r="C75" s="362"/>
      <c r="D75" s="362"/>
      <c r="E75" s="362"/>
      <c r="F75" s="362"/>
      <c r="G75" s="363"/>
    </row>
    <row r="76" spans="1:7">
      <c r="A76" s="359" t="s">
        <v>273</v>
      </c>
      <c r="B76" s="360"/>
      <c r="C76" s="144" t="s">
        <v>274</v>
      </c>
      <c r="D76" s="144" t="s">
        <v>5</v>
      </c>
      <c r="E76" s="144" t="s">
        <v>275</v>
      </c>
      <c r="F76" s="144" t="s">
        <v>276</v>
      </c>
      <c r="G76" s="145" t="s">
        <v>11</v>
      </c>
    </row>
    <row r="77" spans="1:7">
      <c r="A77" s="186" t="s">
        <v>379</v>
      </c>
      <c r="B77" s="187" t="s">
        <v>380</v>
      </c>
      <c r="C77" s="148" t="s">
        <v>279</v>
      </c>
      <c r="D77" s="148" t="s">
        <v>306</v>
      </c>
      <c r="E77" s="188">
        <v>1</v>
      </c>
      <c r="F77" s="162">
        <v>126.34</v>
      </c>
      <c r="G77" s="166">
        <v>126.34</v>
      </c>
    </row>
    <row r="78" spans="1:7">
      <c r="A78" s="186">
        <v>280007</v>
      </c>
      <c r="B78" s="162" t="s">
        <v>351</v>
      </c>
      <c r="C78" s="148" t="s">
        <v>279</v>
      </c>
      <c r="D78" s="148" t="s">
        <v>292</v>
      </c>
      <c r="E78" s="188">
        <v>0.2</v>
      </c>
      <c r="F78" s="165">
        <v>19.52</v>
      </c>
      <c r="G78" s="166">
        <v>3.9039999999999999</v>
      </c>
    </row>
    <row r="79" spans="1:7">
      <c r="A79" s="186">
        <v>280014</v>
      </c>
      <c r="B79" s="162" t="s">
        <v>346</v>
      </c>
      <c r="C79" s="148" t="s">
        <v>279</v>
      </c>
      <c r="D79" s="148" t="s">
        <v>292</v>
      </c>
      <c r="E79" s="188">
        <v>0.4</v>
      </c>
      <c r="F79" s="165">
        <v>24.16</v>
      </c>
      <c r="G79" s="166">
        <v>9.6640000000000015</v>
      </c>
    </row>
    <row r="80" spans="1:7">
      <c r="A80" s="356"/>
      <c r="B80" s="357"/>
      <c r="C80" s="357"/>
      <c r="D80" s="357"/>
      <c r="E80" s="358"/>
      <c r="F80" s="175" t="s">
        <v>294</v>
      </c>
      <c r="G80" s="176">
        <v>139.9</v>
      </c>
    </row>
    <row r="81" spans="1:7" ht="33" customHeight="1">
      <c r="A81" s="361" t="s">
        <v>711</v>
      </c>
      <c r="B81" s="362"/>
      <c r="C81" s="362"/>
      <c r="D81" s="362"/>
      <c r="E81" s="362"/>
      <c r="F81" s="362"/>
      <c r="G81" s="363"/>
    </row>
    <row r="82" spans="1:7">
      <c r="A82" s="359" t="s">
        <v>273</v>
      </c>
      <c r="B82" s="360"/>
      <c r="C82" s="144" t="s">
        <v>274</v>
      </c>
      <c r="D82" s="144" t="s">
        <v>5</v>
      </c>
      <c r="E82" s="144" t="s">
        <v>275</v>
      </c>
      <c r="F82" s="144" t="s">
        <v>276</v>
      </c>
      <c r="G82" s="145" t="s">
        <v>11</v>
      </c>
    </row>
    <row r="83" spans="1:7" ht="25.5">
      <c r="A83" s="183" t="s">
        <v>353</v>
      </c>
      <c r="B83" s="184" t="s">
        <v>354</v>
      </c>
      <c r="C83" s="148" t="s">
        <v>355</v>
      </c>
      <c r="D83" s="189" t="s">
        <v>356</v>
      </c>
      <c r="E83" s="133" t="s">
        <v>381</v>
      </c>
      <c r="F83" s="134" t="s">
        <v>358</v>
      </c>
      <c r="G83" s="142" t="s">
        <v>382</v>
      </c>
    </row>
    <row r="84" spans="1:7" ht="25.5">
      <c r="A84" s="183" t="s">
        <v>383</v>
      </c>
      <c r="B84" s="184" t="s">
        <v>384</v>
      </c>
      <c r="C84" s="148" t="s">
        <v>355</v>
      </c>
      <c r="D84" s="189" t="s">
        <v>356</v>
      </c>
      <c r="E84" s="133" t="s">
        <v>368</v>
      </c>
      <c r="F84" s="134" t="s">
        <v>385</v>
      </c>
      <c r="G84" s="142" t="s">
        <v>385</v>
      </c>
    </row>
    <row r="85" spans="1:7" ht="25.5">
      <c r="A85" s="183" t="s">
        <v>360</v>
      </c>
      <c r="B85" s="184" t="s">
        <v>361</v>
      </c>
      <c r="C85" s="148" t="s">
        <v>355</v>
      </c>
      <c r="D85" s="189" t="s">
        <v>362</v>
      </c>
      <c r="E85" s="133" t="s">
        <v>386</v>
      </c>
      <c r="F85" s="134" t="s">
        <v>364</v>
      </c>
      <c r="G85" s="142" t="s">
        <v>387</v>
      </c>
    </row>
    <row r="86" spans="1:7" ht="25.5">
      <c r="A86" s="183" t="s">
        <v>370</v>
      </c>
      <c r="B86" s="184" t="s">
        <v>345</v>
      </c>
      <c r="C86" s="148" t="s">
        <v>355</v>
      </c>
      <c r="D86" s="189" t="s">
        <v>292</v>
      </c>
      <c r="E86" s="133" t="s">
        <v>388</v>
      </c>
      <c r="F86" s="134" t="s">
        <v>372</v>
      </c>
      <c r="G86" s="142" t="s">
        <v>389</v>
      </c>
    </row>
    <row r="87" spans="1:7" ht="25.5">
      <c r="A87" s="183" t="s">
        <v>374</v>
      </c>
      <c r="B87" s="184" t="s">
        <v>375</v>
      </c>
      <c r="C87" s="148" t="s">
        <v>355</v>
      </c>
      <c r="D87" s="189" t="s">
        <v>292</v>
      </c>
      <c r="E87" s="133" t="s">
        <v>388</v>
      </c>
      <c r="F87" s="134" t="s">
        <v>376</v>
      </c>
      <c r="G87" s="142" t="s">
        <v>390</v>
      </c>
    </row>
    <row r="88" spans="1:7">
      <c r="A88" s="372"/>
      <c r="B88" s="373"/>
      <c r="C88" s="373"/>
      <c r="D88" s="373"/>
      <c r="E88" s="374"/>
      <c r="F88" s="175" t="s">
        <v>294</v>
      </c>
      <c r="G88" s="176">
        <v>46.39</v>
      </c>
    </row>
    <row r="89" spans="1:7">
      <c r="A89" s="361" t="s">
        <v>712</v>
      </c>
      <c r="B89" s="362"/>
      <c r="C89" s="362"/>
      <c r="D89" s="362"/>
      <c r="E89" s="362"/>
      <c r="F89" s="362"/>
      <c r="G89" s="363"/>
    </row>
    <row r="90" spans="1:7">
      <c r="A90" s="359" t="s">
        <v>273</v>
      </c>
      <c r="B90" s="360"/>
      <c r="C90" s="144" t="s">
        <v>274</v>
      </c>
      <c r="D90" s="144" t="s">
        <v>5</v>
      </c>
      <c r="E90" s="144" t="s">
        <v>275</v>
      </c>
      <c r="F90" s="144" t="s">
        <v>276</v>
      </c>
      <c r="G90" s="145" t="s">
        <v>11</v>
      </c>
    </row>
    <row r="91" spans="1:7" ht="25.5">
      <c r="A91" s="183" t="s">
        <v>353</v>
      </c>
      <c r="B91" s="184" t="s">
        <v>354</v>
      </c>
      <c r="C91" s="148" t="s">
        <v>355</v>
      </c>
      <c r="D91" s="189" t="s">
        <v>356</v>
      </c>
      <c r="E91" s="133" t="s">
        <v>391</v>
      </c>
      <c r="F91" s="134" t="s">
        <v>358</v>
      </c>
      <c r="G91" s="142" t="s">
        <v>392</v>
      </c>
    </row>
    <row r="92" spans="1:7" ht="38.25">
      <c r="A92" s="183" t="s">
        <v>393</v>
      </c>
      <c r="B92" s="184" t="s">
        <v>394</v>
      </c>
      <c r="C92" s="148" t="s">
        <v>355</v>
      </c>
      <c r="D92" s="189" t="s">
        <v>356</v>
      </c>
      <c r="E92" s="133" t="s">
        <v>368</v>
      </c>
      <c r="F92" s="134" t="s">
        <v>395</v>
      </c>
      <c r="G92" s="142" t="s">
        <v>395</v>
      </c>
    </row>
    <row r="93" spans="1:7" ht="25.5">
      <c r="A93" s="183" t="s">
        <v>370</v>
      </c>
      <c r="B93" s="184" t="s">
        <v>345</v>
      </c>
      <c r="C93" s="148" t="s">
        <v>355</v>
      </c>
      <c r="D93" s="189" t="s">
        <v>292</v>
      </c>
      <c r="E93" s="133" t="s">
        <v>396</v>
      </c>
      <c r="F93" s="134" t="s">
        <v>372</v>
      </c>
      <c r="G93" s="142" t="s">
        <v>397</v>
      </c>
    </row>
    <row r="94" spans="1:7" ht="25.5">
      <c r="A94" s="183" t="s">
        <v>374</v>
      </c>
      <c r="B94" s="184" t="s">
        <v>375</v>
      </c>
      <c r="C94" s="148" t="s">
        <v>355</v>
      </c>
      <c r="D94" s="189" t="s">
        <v>292</v>
      </c>
      <c r="E94" s="133" t="s">
        <v>396</v>
      </c>
      <c r="F94" s="134" t="s">
        <v>376</v>
      </c>
      <c r="G94" s="142" t="s">
        <v>398</v>
      </c>
    </row>
    <row r="95" spans="1:7">
      <c r="A95" s="372"/>
      <c r="B95" s="373"/>
      <c r="C95" s="373"/>
      <c r="D95" s="373"/>
      <c r="E95" s="358"/>
      <c r="F95" s="159" t="s">
        <v>294</v>
      </c>
      <c r="G95" s="160">
        <v>234.89</v>
      </c>
    </row>
    <row r="96" spans="1:7" ht="31.9" customHeight="1">
      <c r="A96" s="361" t="s">
        <v>713</v>
      </c>
      <c r="B96" s="362"/>
      <c r="C96" s="362"/>
      <c r="D96" s="362"/>
      <c r="E96" s="362"/>
      <c r="F96" s="362"/>
      <c r="G96" s="363"/>
    </row>
    <row r="97" spans="1:7">
      <c r="A97" s="359" t="s">
        <v>273</v>
      </c>
      <c r="B97" s="360"/>
      <c r="C97" s="144" t="s">
        <v>274</v>
      </c>
      <c r="D97" s="144" t="s">
        <v>5</v>
      </c>
      <c r="E97" s="144" t="s">
        <v>275</v>
      </c>
      <c r="F97" s="144" t="s">
        <v>276</v>
      </c>
      <c r="G97" s="145" t="s">
        <v>11</v>
      </c>
    </row>
    <row r="98" spans="1:7" ht="25.5">
      <c r="A98" s="183" t="s">
        <v>353</v>
      </c>
      <c r="B98" s="184" t="s">
        <v>354</v>
      </c>
      <c r="C98" s="148" t="s">
        <v>355</v>
      </c>
      <c r="D98" s="189" t="s">
        <v>356</v>
      </c>
      <c r="E98" s="133" t="s">
        <v>391</v>
      </c>
      <c r="F98" s="134" t="s">
        <v>358</v>
      </c>
      <c r="G98" s="142" t="s">
        <v>392</v>
      </c>
    </row>
    <row r="99" spans="1:7" ht="25.5">
      <c r="A99" s="183" t="s">
        <v>399</v>
      </c>
      <c r="B99" s="184" t="s">
        <v>400</v>
      </c>
      <c r="C99" s="148" t="s">
        <v>355</v>
      </c>
      <c r="D99" s="189" t="s">
        <v>356</v>
      </c>
      <c r="E99" s="133" t="s">
        <v>368</v>
      </c>
      <c r="F99" s="134" t="s">
        <v>401</v>
      </c>
      <c r="G99" s="142" t="s">
        <v>401</v>
      </c>
    </row>
    <row r="100" spans="1:7" ht="25.5">
      <c r="A100" s="183" t="s">
        <v>370</v>
      </c>
      <c r="B100" s="184" t="s">
        <v>345</v>
      </c>
      <c r="C100" s="148" t="s">
        <v>355</v>
      </c>
      <c r="D100" s="189" t="s">
        <v>292</v>
      </c>
      <c r="E100" s="133" t="s">
        <v>396</v>
      </c>
      <c r="F100" s="134" t="s">
        <v>372</v>
      </c>
      <c r="G100" s="142" t="s">
        <v>397</v>
      </c>
    </row>
    <row r="101" spans="1:7" ht="25.5">
      <c r="A101" s="183" t="s">
        <v>374</v>
      </c>
      <c r="B101" s="184" t="s">
        <v>375</v>
      </c>
      <c r="C101" s="148" t="s">
        <v>355</v>
      </c>
      <c r="D101" s="189" t="s">
        <v>292</v>
      </c>
      <c r="E101" s="133" t="s">
        <v>396</v>
      </c>
      <c r="F101" s="134" t="s">
        <v>376</v>
      </c>
      <c r="G101" s="142" t="s">
        <v>398</v>
      </c>
    </row>
    <row r="102" spans="1:7">
      <c r="A102" s="190"/>
      <c r="B102" s="162"/>
      <c r="C102" s="162"/>
      <c r="D102" s="162"/>
      <c r="E102" s="162"/>
      <c r="F102" s="175" t="s">
        <v>294</v>
      </c>
      <c r="G102" s="176">
        <v>80.39</v>
      </c>
    </row>
    <row r="103" spans="1:7">
      <c r="A103" s="361" t="s">
        <v>715</v>
      </c>
      <c r="B103" s="362"/>
      <c r="C103" s="362"/>
      <c r="D103" s="362"/>
      <c r="E103" s="362"/>
      <c r="F103" s="362"/>
      <c r="G103" s="363"/>
    </row>
    <row r="104" spans="1:7">
      <c r="A104" s="359" t="s">
        <v>273</v>
      </c>
      <c r="B104" s="360"/>
      <c r="C104" s="144" t="s">
        <v>274</v>
      </c>
      <c r="D104" s="144" t="s">
        <v>5</v>
      </c>
      <c r="E104" s="144" t="s">
        <v>275</v>
      </c>
      <c r="F104" s="144" t="s">
        <v>276</v>
      </c>
      <c r="G104" s="145" t="s">
        <v>11</v>
      </c>
    </row>
    <row r="105" spans="1:7" ht="25.5">
      <c r="A105" s="190" t="s">
        <v>402</v>
      </c>
      <c r="B105" s="187" t="s">
        <v>60</v>
      </c>
      <c r="C105" s="148" t="s">
        <v>279</v>
      </c>
      <c r="D105" s="148" t="s">
        <v>306</v>
      </c>
      <c r="E105" s="164">
        <v>1</v>
      </c>
      <c r="F105" s="165">
        <v>3.66</v>
      </c>
      <c r="G105" s="166">
        <v>3.66</v>
      </c>
    </row>
    <row r="106" spans="1:7">
      <c r="A106" s="356"/>
      <c r="B106" s="357"/>
      <c r="C106" s="357"/>
      <c r="D106" s="357"/>
      <c r="E106" s="358"/>
      <c r="F106" s="175" t="s">
        <v>294</v>
      </c>
      <c r="G106" s="176">
        <v>3.66</v>
      </c>
    </row>
    <row r="107" spans="1:7">
      <c r="A107" s="191"/>
      <c r="B107" s="192"/>
      <c r="C107" s="192"/>
      <c r="D107" s="192"/>
      <c r="E107" s="192"/>
      <c r="F107" s="193"/>
      <c r="G107" s="194"/>
    </row>
    <row r="108" spans="1:7">
      <c r="A108" s="361" t="s">
        <v>716</v>
      </c>
      <c r="B108" s="362"/>
      <c r="C108" s="362"/>
      <c r="D108" s="362"/>
      <c r="E108" s="362"/>
      <c r="F108" s="362"/>
      <c r="G108" s="363"/>
    </row>
    <row r="109" spans="1:7">
      <c r="A109" s="359" t="s">
        <v>273</v>
      </c>
      <c r="B109" s="360"/>
      <c r="C109" s="144" t="s">
        <v>274</v>
      </c>
      <c r="D109" s="144" t="s">
        <v>5</v>
      </c>
      <c r="E109" s="144" t="s">
        <v>275</v>
      </c>
      <c r="F109" s="144" t="s">
        <v>276</v>
      </c>
      <c r="G109" s="145" t="s">
        <v>11</v>
      </c>
    </row>
    <row r="110" spans="1:7" ht="25.5">
      <c r="A110" s="183">
        <v>38200</v>
      </c>
      <c r="B110" s="184" t="s">
        <v>63</v>
      </c>
      <c r="C110" s="148" t="s">
        <v>355</v>
      </c>
      <c r="D110" s="189" t="s">
        <v>714</v>
      </c>
      <c r="E110" s="164">
        <v>1</v>
      </c>
      <c r="F110" s="134">
        <v>742.68</v>
      </c>
      <c r="G110" s="142">
        <v>742.68</v>
      </c>
    </row>
    <row r="111" spans="1:7">
      <c r="A111" s="190"/>
      <c r="B111" s="162"/>
      <c r="C111" s="162"/>
      <c r="D111" s="162"/>
      <c r="E111" s="162"/>
      <c r="F111" s="175" t="s">
        <v>294</v>
      </c>
      <c r="G111" s="176">
        <v>742.68</v>
      </c>
    </row>
    <row r="112" spans="1:7">
      <c r="A112" s="361" t="s">
        <v>731</v>
      </c>
      <c r="B112" s="362"/>
      <c r="C112" s="362"/>
      <c r="D112" s="362"/>
      <c r="E112" s="362"/>
      <c r="F112" s="362"/>
      <c r="G112" s="363"/>
    </row>
    <row r="113" spans="1:7">
      <c r="A113" s="359" t="s">
        <v>273</v>
      </c>
      <c r="B113" s="360"/>
      <c r="C113" s="144" t="s">
        <v>274</v>
      </c>
      <c r="D113" s="144" t="s">
        <v>5</v>
      </c>
      <c r="E113" s="144" t="s">
        <v>275</v>
      </c>
      <c r="F113" s="144" t="s">
        <v>276</v>
      </c>
      <c r="G113" s="145" t="s">
        <v>11</v>
      </c>
    </row>
    <row r="114" spans="1:7" ht="25.5">
      <c r="A114" s="183">
        <v>38200</v>
      </c>
      <c r="B114" s="184" t="s">
        <v>66</v>
      </c>
      <c r="C114" s="148" t="s">
        <v>355</v>
      </c>
      <c r="D114" s="189" t="s">
        <v>356</v>
      </c>
      <c r="E114" s="164">
        <v>1</v>
      </c>
      <c r="F114" s="134">
        <v>0.08</v>
      </c>
      <c r="G114" s="142">
        <v>0.08</v>
      </c>
    </row>
    <row r="115" spans="1:7">
      <c r="A115" s="190"/>
      <c r="B115" s="162"/>
      <c r="C115" s="162"/>
      <c r="D115" s="162"/>
      <c r="E115" s="162"/>
      <c r="F115" s="175" t="s">
        <v>294</v>
      </c>
      <c r="G115" s="176">
        <v>0.08</v>
      </c>
    </row>
    <row r="116" spans="1:7" ht="28.9" customHeight="1">
      <c r="A116" s="361" t="s">
        <v>403</v>
      </c>
      <c r="B116" s="362"/>
      <c r="C116" s="362"/>
      <c r="D116" s="362"/>
      <c r="E116" s="362"/>
      <c r="F116" s="362"/>
      <c r="G116" s="363"/>
    </row>
    <row r="117" spans="1:7">
      <c r="A117" s="359" t="s">
        <v>273</v>
      </c>
      <c r="B117" s="360"/>
      <c r="C117" s="144" t="s">
        <v>274</v>
      </c>
      <c r="D117" s="144" t="s">
        <v>5</v>
      </c>
      <c r="E117" s="144" t="s">
        <v>275</v>
      </c>
      <c r="F117" s="144" t="s">
        <v>276</v>
      </c>
      <c r="G117" s="145" t="s">
        <v>11</v>
      </c>
    </row>
    <row r="118" spans="1:7">
      <c r="A118" s="186" t="s">
        <v>404</v>
      </c>
      <c r="B118" s="187" t="s">
        <v>405</v>
      </c>
      <c r="C118" s="148" t="s">
        <v>355</v>
      </c>
      <c r="D118" s="148" t="s">
        <v>309</v>
      </c>
      <c r="E118" s="133" t="s">
        <v>406</v>
      </c>
      <c r="F118" s="134" t="s">
        <v>407</v>
      </c>
      <c r="G118" s="142" t="s">
        <v>408</v>
      </c>
    </row>
    <row r="119" spans="1:7" ht="25.5">
      <c r="A119" s="186" t="s">
        <v>409</v>
      </c>
      <c r="B119" s="187" t="s">
        <v>410</v>
      </c>
      <c r="C119" s="148" t="s">
        <v>355</v>
      </c>
      <c r="D119" s="148" t="s">
        <v>356</v>
      </c>
      <c r="E119" s="133" t="s">
        <v>368</v>
      </c>
      <c r="F119" s="134" t="s">
        <v>411</v>
      </c>
      <c r="G119" s="142" t="s">
        <v>411</v>
      </c>
    </row>
    <row r="120" spans="1:7" ht="51">
      <c r="A120" s="186" t="s">
        <v>412</v>
      </c>
      <c r="B120" s="187" t="s">
        <v>413</v>
      </c>
      <c r="C120" s="148" t="s">
        <v>355</v>
      </c>
      <c r="D120" s="148" t="s">
        <v>356</v>
      </c>
      <c r="E120" s="133" t="s">
        <v>368</v>
      </c>
      <c r="F120" s="134" t="s">
        <v>414</v>
      </c>
      <c r="G120" s="142" t="s">
        <v>414</v>
      </c>
    </row>
    <row r="121" spans="1:7" ht="76.5">
      <c r="A121" s="186" t="s">
        <v>415</v>
      </c>
      <c r="B121" s="187" t="s">
        <v>416</v>
      </c>
      <c r="C121" s="148" t="s">
        <v>355</v>
      </c>
      <c r="D121" s="148" t="s">
        <v>417</v>
      </c>
      <c r="E121" s="133" t="s">
        <v>418</v>
      </c>
      <c r="F121" s="134" t="s">
        <v>419</v>
      </c>
      <c r="G121" s="142" t="s">
        <v>420</v>
      </c>
    </row>
    <row r="122" spans="1:7" ht="25.5">
      <c r="A122" s="186" t="s">
        <v>421</v>
      </c>
      <c r="B122" s="187" t="s">
        <v>422</v>
      </c>
      <c r="C122" s="148" t="s">
        <v>355</v>
      </c>
      <c r="D122" s="148" t="s">
        <v>292</v>
      </c>
      <c r="E122" s="133" t="s">
        <v>423</v>
      </c>
      <c r="F122" s="134" t="s">
        <v>424</v>
      </c>
      <c r="G122" s="142" t="s">
        <v>425</v>
      </c>
    </row>
    <row r="123" spans="1:7">
      <c r="A123" s="186" t="s">
        <v>426</v>
      </c>
      <c r="B123" s="187" t="s">
        <v>346</v>
      </c>
      <c r="C123" s="148" t="s">
        <v>355</v>
      </c>
      <c r="D123" s="148" t="s">
        <v>292</v>
      </c>
      <c r="E123" s="133" t="s">
        <v>427</v>
      </c>
      <c r="F123" s="134" t="s">
        <v>428</v>
      </c>
      <c r="G123" s="142" t="s">
        <v>429</v>
      </c>
    </row>
    <row r="124" spans="1:7">
      <c r="A124" s="372"/>
      <c r="B124" s="373"/>
      <c r="C124" s="373"/>
      <c r="D124" s="373"/>
      <c r="E124" s="374"/>
      <c r="F124" s="175" t="s">
        <v>294</v>
      </c>
      <c r="G124" s="176">
        <v>2565.4499999999998</v>
      </c>
    </row>
    <row r="125" spans="1:7">
      <c r="A125" s="361" t="s">
        <v>430</v>
      </c>
      <c r="B125" s="362"/>
      <c r="C125" s="362"/>
      <c r="D125" s="362"/>
      <c r="E125" s="362"/>
      <c r="F125" s="362"/>
      <c r="G125" s="363"/>
    </row>
    <row r="126" spans="1:7">
      <c r="A126" s="359" t="s">
        <v>273</v>
      </c>
      <c r="B126" s="360"/>
      <c r="C126" s="144" t="s">
        <v>274</v>
      </c>
      <c r="D126" s="144" t="s">
        <v>5</v>
      </c>
      <c r="E126" s="144" t="s">
        <v>275</v>
      </c>
      <c r="F126" s="144" t="s">
        <v>276</v>
      </c>
      <c r="G126" s="145" t="s">
        <v>11</v>
      </c>
    </row>
    <row r="127" spans="1:7" ht="25.5">
      <c r="A127" s="186">
        <v>280007</v>
      </c>
      <c r="B127" s="187" t="s">
        <v>422</v>
      </c>
      <c r="C127" s="148" t="s">
        <v>279</v>
      </c>
      <c r="D127" s="148" t="s">
        <v>292</v>
      </c>
      <c r="E127" s="195">
        <v>0.04</v>
      </c>
      <c r="F127" s="165">
        <v>19.52</v>
      </c>
      <c r="G127" s="166">
        <f>E127*F127</f>
        <v>0.78080000000000005</v>
      </c>
    </row>
    <row r="128" spans="1:7">
      <c r="A128" s="186">
        <v>280014</v>
      </c>
      <c r="B128" s="187" t="s">
        <v>431</v>
      </c>
      <c r="C128" s="148" t="s">
        <v>279</v>
      </c>
      <c r="D128" s="148" t="s">
        <v>292</v>
      </c>
      <c r="E128" s="195">
        <v>0.08</v>
      </c>
      <c r="F128" s="165">
        <v>24.16</v>
      </c>
      <c r="G128" s="166">
        <f t="shared" ref="G128:G129" si="1">E128*F128</f>
        <v>1.9328000000000001</v>
      </c>
    </row>
    <row r="129" spans="1:7">
      <c r="A129" s="186" t="s">
        <v>432</v>
      </c>
      <c r="B129" s="187" t="s">
        <v>433</v>
      </c>
      <c r="C129" s="148" t="s">
        <v>279</v>
      </c>
      <c r="D129" s="148" t="s">
        <v>309</v>
      </c>
      <c r="E129" s="195">
        <v>1</v>
      </c>
      <c r="F129" s="165">
        <v>7.45</v>
      </c>
      <c r="G129" s="166">
        <f t="shared" si="1"/>
        <v>7.45</v>
      </c>
    </row>
    <row r="130" spans="1:7">
      <c r="A130" s="356"/>
      <c r="B130" s="357"/>
      <c r="C130" s="357"/>
      <c r="D130" s="357"/>
      <c r="E130" s="358"/>
      <c r="F130" s="175" t="s">
        <v>294</v>
      </c>
      <c r="G130" s="176">
        <f>'ORÇAMENTO SINTÉTICO'!H31</f>
        <v>10.16</v>
      </c>
    </row>
    <row r="131" spans="1:7">
      <c r="A131" s="361" t="s">
        <v>434</v>
      </c>
      <c r="B131" s="362"/>
      <c r="C131" s="362"/>
      <c r="D131" s="362"/>
      <c r="E131" s="362"/>
      <c r="F131" s="362"/>
      <c r="G131" s="363"/>
    </row>
    <row r="132" spans="1:7">
      <c r="A132" s="359" t="s">
        <v>273</v>
      </c>
      <c r="B132" s="360"/>
      <c r="C132" s="144" t="s">
        <v>274</v>
      </c>
      <c r="D132" s="144" t="s">
        <v>5</v>
      </c>
      <c r="E132" s="144" t="s">
        <v>275</v>
      </c>
      <c r="F132" s="144" t="s">
        <v>276</v>
      </c>
      <c r="G132" s="145" t="s">
        <v>11</v>
      </c>
    </row>
    <row r="133" spans="1:7" ht="40.9" customHeight="1">
      <c r="A133" s="186" t="s">
        <v>435</v>
      </c>
      <c r="B133" s="187" t="s">
        <v>436</v>
      </c>
      <c r="C133" s="148" t="s">
        <v>355</v>
      </c>
      <c r="D133" s="148" t="s">
        <v>356</v>
      </c>
      <c r="E133" s="133" t="s">
        <v>437</v>
      </c>
      <c r="F133" s="134" t="s">
        <v>717</v>
      </c>
      <c r="G133" s="142" t="s">
        <v>718</v>
      </c>
    </row>
    <row r="134" spans="1:7">
      <c r="A134" s="186" t="s">
        <v>438</v>
      </c>
      <c r="B134" s="187" t="s">
        <v>439</v>
      </c>
      <c r="C134" s="148" t="s">
        <v>355</v>
      </c>
      <c r="D134" s="148" t="s">
        <v>356</v>
      </c>
      <c r="E134" s="133" t="s">
        <v>368</v>
      </c>
      <c r="F134" s="134" t="s">
        <v>719</v>
      </c>
      <c r="G134" s="142" t="s">
        <v>719</v>
      </c>
    </row>
    <row r="135" spans="1:7" ht="25.5">
      <c r="A135" s="186" t="s">
        <v>421</v>
      </c>
      <c r="B135" s="187" t="s">
        <v>422</v>
      </c>
      <c r="C135" s="148" t="s">
        <v>355</v>
      </c>
      <c r="D135" s="148" t="s">
        <v>292</v>
      </c>
      <c r="E135" s="133" t="s">
        <v>440</v>
      </c>
      <c r="F135" s="134" t="s">
        <v>424</v>
      </c>
      <c r="G135" s="142" t="s">
        <v>720</v>
      </c>
    </row>
    <row r="136" spans="1:7">
      <c r="A136" s="186" t="s">
        <v>426</v>
      </c>
      <c r="B136" s="187" t="s">
        <v>346</v>
      </c>
      <c r="C136" s="148" t="s">
        <v>355</v>
      </c>
      <c r="D136" s="148" t="s">
        <v>292</v>
      </c>
      <c r="E136" s="133" t="s">
        <v>440</v>
      </c>
      <c r="F136" s="134" t="s">
        <v>428</v>
      </c>
      <c r="G136" s="142" t="s">
        <v>721</v>
      </c>
    </row>
    <row r="137" spans="1:7">
      <c r="A137" s="372"/>
      <c r="B137" s="373"/>
      <c r="C137" s="373"/>
      <c r="D137" s="373"/>
      <c r="E137" s="374"/>
      <c r="F137" s="175" t="s">
        <v>294</v>
      </c>
      <c r="G137" s="196">
        <f>'ORÇAMENTO SINTÉTICO'!H32</f>
        <v>57.66</v>
      </c>
    </row>
    <row r="138" spans="1:7">
      <c r="A138" s="361" t="s">
        <v>732</v>
      </c>
      <c r="B138" s="362"/>
      <c r="C138" s="362"/>
      <c r="D138" s="362"/>
      <c r="E138" s="362"/>
      <c r="F138" s="362"/>
      <c r="G138" s="363"/>
    </row>
    <row r="139" spans="1:7">
      <c r="A139" s="359" t="s">
        <v>273</v>
      </c>
      <c r="B139" s="360"/>
      <c r="C139" s="144" t="s">
        <v>274</v>
      </c>
      <c r="D139" s="144" t="s">
        <v>5</v>
      </c>
      <c r="E139" s="144" t="s">
        <v>275</v>
      </c>
      <c r="F139" s="144" t="s">
        <v>276</v>
      </c>
      <c r="G139" s="145" t="s">
        <v>11</v>
      </c>
    </row>
    <row r="140" spans="1:7" ht="25.5">
      <c r="A140" s="170" t="s">
        <v>441</v>
      </c>
      <c r="B140" s="177" t="s">
        <v>442</v>
      </c>
      <c r="C140" s="148" t="s">
        <v>279</v>
      </c>
      <c r="D140" s="178" t="s">
        <v>443</v>
      </c>
      <c r="E140" s="172">
        <v>1</v>
      </c>
      <c r="F140" s="180">
        <v>65.45</v>
      </c>
      <c r="G140" s="181">
        <f>F140*E140</f>
        <v>65.45</v>
      </c>
    </row>
    <row r="141" spans="1:7">
      <c r="A141" s="170">
        <v>280007</v>
      </c>
      <c r="B141" s="177" t="s">
        <v>351</v>
      </c>
      <c r="C141" s="148" t="s">
        <v>279</v>
      </c>
      <c r="D141" s="178" t="s">
        <v>292</v>
      </c>
      <c r="E141" s="172">
        <v>0.5</v>
      </c>
      <c r="F141" s="180">
        <v>19.52</v>
      </c>
      <c r="G141" s="181">
        <f t="shared" ref="G141:G142" si="2">F141*E141</f>
        <v>9.76</v>
      </c>
    </row>
    <row r="142" spans="1:7">
      <c r="A142" s="170">
        <v>280014</v>
      </c>
      <c r="B142" s="177" t="s">
        <v>346</v>
      </c>
      <c r="C142" s="148" t="s">
        <v>279</v>
      </c>
      <c r="D142" s="178" t="s">
        <v>292</v>
      </c>
      <c r="E142" s="172">
        <v>1</v>
      </c>
      <c r="F142" s="180">
        <v>24.16</v>
      </c>
      <c r="G142" s="181">
        <f t="shared" si="2"/>
        <v>24.16</v>
      </c>
    </row>
    <row r="143" spans="1:7">
      <c r="A143" s="356"/>
      <c r="B143" s="357"/>
      <c r="C143" s="357"/>
      <c r="D143" s="357"/>
      <c r="E143" s="358"/>
      <c r="F143" s="175" t="s">
        <v>294</v>
      </c>
      <c r="G143" s="197">
        <f>'ORÇAMENTO SINTÉTICO'!H33</f>
        <v>99.37</v>
      </c>
    </row>
    <row r="144" spans="1:7">
      <c r="A144" s="361" t="s">
        <v>733</v>
      </c>
      <c r="B144" s="362"/>
      <c r="C144" s="362"/>
      <c r="D144" s="362"/>
      <c r="E144" s="362"/>
      <c r="F144" s="362"/>
      <c r="G144" s="363"/>
    </row>
    <row r="145" spans="1:7">
      <c r="A145" s="359" t="s">
        <v>273</v>
      </c>
      <c r="B145" s="360"/>
      <c r="C145" s="144" t="s">
        <v>274</v>
      </c>
      <c r="D145" s="144" t="s">
        <v>5</v>
      </c>
      <c r="E145" s="144" t="s">
        <v>275</v>
      </c>
      <c r="F145" s="144" t="s">
        <v>276</v>
      </c>
      <c r="G145" s="145" t="s">
        <v>11</v>
      </c>
    </row>
    <row r="146" spans="1:7" ht="25.5">
      <c r="A146" s="183" t="s">
        <v>444</v>
      </c>
      <c r="B146" s="184" t="s">
        <v>445</v>
      </c>
      <c r="C146" s="148" t="s">
        <v>355</v>
      </c>
      <c r="D146" s="189" t="s">
        <v>309</v>
      </c>
      <c r="E146" s="133" t="s">
        <v>446</v>
      </c>
      <c r="F146" s="134" t="s">
        <v>722</v>
      </c>
      <c r="G146" s="142" t="s">
        <v>723</v>
      </c>
    </row>
    <row r="147" spans="1:7" ht="25.5">
      <c r="A147" s="183" t="s">
        <v>421</v>
      </c>
      <c r="B147" s="184" t="s">
        <v>422</v>
      </c>
      <c r="C147" s="148" t="s">
        <v>355</v>
      </c>
      <c r="D147" s="189" t="s">
        <v>292</v>
      </c>
      <c r="E147" s="133" t="s">
        <v>447</v>
      </c>
      <c r="F147" s="134" t="s">
        <v>424</v>
      </c>
      <c r="G147" s="142" t="s">
        <v>724</v>
      </c>
    </row>
    <row r="148" spans="1:7">
      <c r="A148" s="183" t="s">
        <v>426</v>
      </c>
      <c r="B148" s="184" t="s">
        <v>346</v>
      </c>
      <c r="C148" s="148" t="s">
        <v>355</v>
      </c>
      <c r="D148" s="189" t="s">
        <v>292</v>
      </c>
      <c r="E148" s="133" t="s">
        <v>447</v>
      </c>
      <c r="F148" s="134" t="s">
        <v>428</v>
      </c>
      <c r="G148" s="142" t="s">
        <v>508</v>
      </c>
    </row>
    <row r="149" spans="1:7">
      <c r="A149" s="198"/>
      <c r="B149" s="199"/>
      <c r="C149" s="199"/>
      <c r="D149" s="199"/>
      <c r="E149" s="200"/>
      <c r="F149" s="159" t="s">
        <v>294</v>
      </c>
      <c r="G149" s="160">
        <f>'ORÇAMENTO SINTÉTICO'!H34</f>
        <v>17.510000000000002</v>
      </c>
    </row>
    <row r="150" spans="1:7" ht="19.149999999999999" customHeight="1">
      <c r="A150" s="361" t="s">
        <v>734</v>
      </c>
      <c r="B150" s="362"/>
      <c r="C150" s="362"/>
      <c r="D150" s="362"/>
      <c r="E150" s="362"/>
      <c r="F150" s="362"/>
      <c r="G150" s="363"/>
    </row>
    <row r="151" spans="1:7">
      <c r="A151" s="359" t="s">
        <v>273</v>
      </c>
      <c r="B151" s="360"/>
      <c r="C151" s="144" t="s">
        <v>274</v>
      </c>
      <c r="D151" s="144" t="s">
        <v>5</v>
      </c>
      <c r="E151" s="144" t="s">
        <v>275</v>
      </c>
      <c r="F151" s="144" t="s">
        <v>276</v>
      </c>
      <c r="G151" s="145" t="s">
        <v>11</v>
      </c>
    </row>
    <row r="152" spans="1:7" ht="38.25">
      <c r="A152" s="183" t="s">
        <v>448</v>
      </c>
      <c r="B152" s="184" t="s">
        <v>449</v>
      </c>
      <c r="C152" s="148" t="s">
        <v>355</v>
      </c>
      <c r="D152" s="189" t="s">
        <v>356</v>
      </c>
      <c r="E152" s="133" t="s">
        <v>368</v>
      </c>
      <c r="F152" s="134" t="s">
        <v>725</v>
      </c>
      <c r="G152" s="142" t="s">
        <v>725</v>
      </c>
    </row>
    <row r="153" spans="1:7" ht="25.5">
      <c r="A153" s="183" t="s">
        <v>421</v>
      </c>
      <c r="B153" s="184" t="s">
        <v>422</v>
      </c>
      <c r="C153" s="148" t="s">
        <v>355</v>
      </c>
      <c r="D153" s="189" t="s">
        <v>292</v>
      </c>
      <c r="E153" s="133" t="s">
        <v>450</v>
      </c>
      <c r="F153" s="134" t="s">
        <v>424</v>
      </c>
      <c r="G153" s="142" t="s">
        <v>726</v>
      </c>
    </row>
    <row r="154" spans="1:7">
      <c r="A154" s="183" t="s">
        <v>426</v>
      </c>
      <c r="B154" s="184" t="s">
        <v>346</v>
      </c>
      <c r="C154" s="148" t="s">
        <v>355</v>
      </c>
      <c r="D154" s="189" t="s">
        <v>292</v>
      </c>
      <c r="E154" s="133" t="s">
        <v>450</v>
      </c>
      <c r="F154" s="134" t="s">
        <v>428</v>
      </c>
      <c r="G154" s="142" t="s">
        <v>727</v>
      </c>
    </row>
    <row r="155" spans="1:7">
      <c r="A155" s="198"/>
      <c r="B155" s="199"/>
      <c r="C155" s="199"/>
      <c r="D155" s="199"/>
      <c r="E155" s="200"/>
      <c r="F155" s="159" t="s">
        <v>294</v>
      </c>
      <c r="G155" s="160">
        <f>'ORÇAMENTO SINTÉTICO'!H35</f>
        <v>84.53</v>
      </c>
    </row>
    <row r="156" spans="1:7" ht="24.6" customHeight="1">
      <c r="A156" s="361" t="s">
        <v>735</v>
      </c>
      <c r="B156" s="362"/>
      <c r="C156" s="362"/>
      <c r="D156" s="362"/>
      <c r="E156" s="362"/>
      <c r="F156" s="362"/>
      <c r="G156" s="363"/>
    </row>
    <row r="157" spans="1:7">
      <c r="A157" s="359" t="s">
        <v>273</v>
      </c>
      <c r="B157" s="360"/>
      <c r="C157" s="144" t="s">
        <v>274</v>
      </c>
      <c r="D157" s="144" t="s">
        <v>5</v>
      </c>
      <c r="E157" s="144" t="s">
        <v>275</v>
      </c>
      <c r="F157" s="144" t="s">
        <v>276</v>
      </c>
      <c r="G157" s="145" t="s">
        <v>11</v>
      </c>
    </row>
    <row r="158" spans="1:7" ht="25.5">
      <c r="A158" s="183" t="s">
        <v>451</v>
      </c>
      <c r="B158" s="184" t="s">
        <v>452</v>
      </c>
      <c r="C158" s="148" t="s">
        <v>355</v>
      </c>
      <c r="D158" s="189" t="s">
        <v>356</v>
      </c>
      <c r="E158" s="133" t="s">
        <v>368</v>
      </c>
      <c r="F158" s="134" t="s">
        <v>728</v>
      </c>
      <c r="G158" s="142" t="s">
        <v>728</v>
      </c>
    </row>
    <row r="159" spans="1:7" ht="25.5">
      <c r="A159" s="183" t="s">
        <v>421</v>
      </c>
      <c r="B159" s="184" t="s">
        <v>422</v>
      </c>
      <c r="C159" s="148" t="s">
        <v>355</v>
      </c>
      <c r="D159" s="189" t="s">
        <v>292</v>
      </c>
      <c r="E159" s="133" t="s">
        <v>453</v>
      </c>
      <c r="F159" s="134" t="s">
        <v>424</v>
      </c>
      <c r="G159" s="142" t="s">
        <v>729</v>
      </c>
    </row>
    <row r="160" spans="1:7">
      <c r="A160" s="183" t="s">
        <v>426</v>
      </c>
      <c r="B160" s="184" t="s">
        <v>346</v>
      </c>
      <c r="C160" s="148" t="s">
        <v>355</v>
      </c>
      <c r="D160" s="189" t="s">
        <v>292</v>
      </c>
      <c r="E160" s="133" t="s">
        <v>454</v>
      </c>
      <c r="F160" s="134" t="s">
        <v>428</v>
      </c>
      <c r="G160" s="142" t="s">
        <v>730</v>
      </c>
    </row>
    <row r="161" spans="1:7">
      <c r="A161" s="372"/>
      <c r="B161" s="373"/>
      <c r="C161" s="373"/>
      <c r="D161" s="373"/>
      <c r="E161" s="358"/>
      <c r="F161" s="159" t="s">
        <v>294</v>
      </c>
      <c r="G161" s="160">
        <f>'ORÇAMENTO SINTÉTICO'!H36</f>
        <v>19.57</v>
      </c>
    </row>
    <row r="162" spans="1:7" ht="24.6" customHeight="1">
      <c r="A162" s="361" t="s">
        <v>899</v>
      </c>
      <c r="B162" s="362"/>
      <c r="C162" s="362"/>
      <c r="D162" s="362"/>
      <c r="E162" s="362"/>
      <c r="F162" s="362"/>
      <c r="G162" s="363"/>
    </row>
    <row r="163" spans="1:7">
      <c r="A163" s="359" t="s">
        <v>273</v>
      </c>
      <c r="B163" s="360"/>
      <c r="C163" s="144" t="s">
        <v>274</v>
      </c>
      <c r="D163" s="144" t="s">
        <v>5</v>
      </c>
      <c r="E163" s="144" t="s">
        <v>275</v>
      </c>
      <c r="F163" s="144" t="s">
        <v>276</v>
      </c>
      <c r="G163" s="145" t="s">
        <v>11</v>
      </c>
    </row>
    <row r="164" spans="1:7">
      <c r="A164" s="183" t="s">
        <v>426</v>
      </c>
      <c r="B164" s="184" t="s">
        <v>346</v>
      </c>
      <c r="C164" s="148" t="s">
        <v>279</v>
      </c>
      <c r="D164" s="189" t="s">
        <v>309</v>
      </c>
      <c r="E164" s="189">
        <v>0.5</v>
      </c>
      <c r="F164" s="134">
        <v>16.010000000000002</v>
      </c>
      <c r="G164" s="142">
        <f>E164*F164</f>
        <v>8.0050000000000008</v>
      </c>
    </row>
    <row r="165" spans="1:7">
      <c r="A165" s="372"/>
      <c r="B165" s="373"/>
      <c r="C165" s="373"/>
      <c r="D165" s="373"/>
      <c r="E165" s="358"/>
      <c r="F165" s="159" t="s">
        <v>294</v>
      </c>
      <c r="G165" s="160">
        <f>G164</f>
        <v>8.0050000000000008</v>
      </c>
    </row>
    <row r="166" spans="1:7">
      <c r="A166" s="361" t="s">
        <v>455</v>
      </c>
      <c r="B166" s="362"/>
      <c r="C166" s="362"/>
      <c r="D166" s="362"/>
      <c r="E166" s="362"/>
      <c r="F166" s="362"/>
      <c r="G166" s="363"/>
    </row>
    <row r="167" spans="1:7">
      <c r="A167" s="359" t="s">
        <v>273</v>
      </c>
      <c r="B167" s="360"/>
      <c r="C167" s="144" t="s">
        <v>274</v>
      </c>
      <c r="D167" s="144" t="s">
        <v>5</v>
      </c>
      <c r="E167" s="144" t="s">
        <v>275</v>
      </c>
      <c r="F167" s="144" t="s">
        <v>276</v>
      </c>
      <c r="G167" s="145" t="s">
        <v>11</v>
      </c>
    </row>
    <row r="168" spans="1:7">
      <c r="A168" s="186">
        <v>280026</v>
      </c>
      <c r="B168" s="162" t="s">
        <v>293</v>
      </c>
      <c r="C168" s="148" t="s">
        <v>279</v>
      </c>
      <c r="D168" s="148" t="s">
        <v>292</v>
      </c>
      <c r="E168" s="195">
        <v>4</v>
      </c>
      <c r="F168" s="165">
        <v>19.16</v>
      </c>
      <c r="G168" s="166">
        <v>76.64</v>
      </c>
    </row>
    <row r="169" spans="1:7">
      <c r="A169" s="356"/>
      <c r="B169" s="357"/>
      <c r="C169" s="357"/>
      <c r="D169" s="357"/>
      <c r="E169" s="358"/>
      <c r="F169" s="175" t="s">
        <v>294</v>
      </c>
      <c r="G169" s="176">
        <v>76.64</v>
      </c>
    </row>
    <row r="170" spans="1:7" ht="29.45" customHeight="1">
      <c r="A170" s="361" t="s">
        <v>456</v>
      </c>
      <c r="B170" s="362"/>
      <c r="C170" s="362"/>
      <c r="D170" s="362"/>
      <c r="E170" s="362"/>
      <c r="F170" s="362"/>
      <c r="G170" s="363"/>
    </row>
    <row r="171" spans="1:7">
      <c r="A171" s="359" t="s">
        <v>273</v>
      </c>
      <c r="B171" s="360"/>
      <c r="C171" s="144" t="s">
        <v>274</v>
      </c>
      <c r="D171" s="144" t="s">
        <v>5</v>
      </c>
      <c r="E171" s="144" t="s">
        <v>275</v>
      </c>
      <c r="F171" s="144" t="s">
        <v>276</v>
      </c>
      <c r="G171" s="145" t="s">
        <v>11</v>
      </c>
    </row>
    <row r="172" spans="1:7" ht="25.5">
      <c r="A172" s="183" t="s">
        <v>457</v>
      </c>
      <c r="B172" s="184" t="s">
        <v>458</v>
      </c>
      <c r="C172" s="148" t="s">
        <v>355</v>
      </c>
      <c r="D172" s="189" t="s">
        <v>322</v>
      </c>
      <c r="E172" s="132" t="s">
        <v>459</v>
      </c>
      <c r="F172" s="132" t="s">
        <v>736</v>
      </c>
      <c r="G172" s="141" t="s">
        <v>737</v>
      </c>
    </row>
    <row r="173" spans="1:7">
      <c r="A173" s="183" t="s">
        <v>460</v>
      </c>
      <c r="B173" s="184" t="s">
        <v>461</v>
      </c>
      <c r="C173" s="148" t="s">
        <v>355</v>
      </c>
      <c r="D173" s="189" t="s">
        <v>292</v>
      </c>
      <c r="E173" s="132" t="s">
        <v>462</v>
      </c>
      <c r="F173" s="132" t="s">
        <v>738</v>
      </c>
      <c r="G173" s="141" t="s">
        <v>739</v>
      </c>
    </row>
    <row r="174" spans="1:7">
      <c r="A174" s="183" t="s">
        <v>303</v>
      </c>
      <c r="B174" s="184" t="s">
        <v>293</v>
      </c>
      <c r="C174" s="148" t="s">
        <v>355</v>
      </c>
      <c r="D174" s="189" t="s">
        <v>292</v>
      </c>
      <c r="E174" s="132" t="s">
        <v>463</v>
      </c>
      <c r="F174" s="132" t="s">
        <v>740</v>
      </c>
      <c r="G174" s="141" t="s">
        <v>741</v>
      </c>
    </row>
    <row r="175" spans="1:7" ht="51">
      <c r="A175" s="183" t="s">
        <v>464</v>
      </c>
      <c r="B175" s="184" t="s">
        <v>465</v>
      </c>
      <c r="C175" s="148" t="s">
        <v>355</v>
      </c>
      <c r="D175" s="189" t="s">
        <v>417</v>
      </c>
      <c r="E175" s="132" t="s">
        <v>466</v>
      </c>
      <c r="F175" s="132" t="s">
        <v>742</v>
      </c>
      <c r="G175" s="141" t="s">
        <v>743</v>
      </c>
    </row>
    <row r="176" spans="1:7" ht="51">
      <c r="A176" s="183" t="s">
        <v>467</v>
      </c>
      <c r="B176" s="184" t="s">
        <v>468</v>
      </c>
      <c r="C176" s="148" t="s">
        <v>355</v>
      </c>
      <c r="D176" s="189" t="s">
        <v>469</v>
      </c>
      <c r="E176" s="132" t="s">
        <v>470</v>
      </c>
      <c r="F176" s="132" t="s">
        <v>471</v>
      </c>
      <c r="G176" s="141" t="s">
        <v>744</v>
      </c>
    </row>
    <row r="177" spans="1:7">
      <c r="A177" s="356"/>
      <c r="B177" s="357"/>
      <c r="C177" s="357"/>
      <c r="D177" s="357"/>
      <c r="E177" s="358"/>
      <c r="F177" s="159" t="s">
        <v>294</v>
      </c>
      <c r="G177" s="160">
        <f>'ORÇAMENTO SINTÉTICO'!H41</f>
        <v>246.25</v>
      </c>
    </row>
    <row r="178" spans="1:7">
      <c r="A178" s="361" t="s">
        <v>472</v>
      </c>
      <c r="B178" s="362"/>
      <c r="C178" s="362"/>
      <c r="D178" s="362"/>
      <c r="E178" s="362"/>
      <c r="F178" s="362"/>
      <c r="G178" s="363"/>
    </row>
    <row r="179" spans="1:7">
      <c r="A179" s="359" t="s">
        <v>273</v>
      </c>
      <c r="B179" s="360"/>
      <c r="C179" s="144" t="s">
        <v>274</v>
      </c>
      <c r="D179" s="144" t="s">
        <v>5</v>
      </c>
      <c r="E179" s="144" t="s">
        <v>275</v>
      </c>
      <c r="F179" s="144" t="s">
        <v>276</v>
      </c>
      <c r="G179" s="145" t="s">
        <v>11</v>
      </c>
    </row>
    <row r="180" spans="1:7" ht="38.25">
      <c r="A180" s="183" t="s">
        <v>473</v>
      </c>
      <c r="B180" s="184" t="s">
        <v>474</v>
      </c>
      <c r="C180" s="148" t="s">
        <v>355</v>
      </c>
      <c r="D180" s="189" t="s">
        <v>322</v>
      </c>
      <c r="E180" s="134" t="s">
        <v>475</v>
      </c>
      <c r="F180" s="134" t="s">
        <v>745</v>
      </c>
      <c r="G180" s="142" t="s">
        <v>746</v>
      </c>
    </row>
    <row r="181" spans="1:7">
      <c r="A181" s="183" t="s">
        <v>460</v>
      </c>
      <c r="B181" s="184" t="s">
        <v>461</v>
      </c>
      <c r="C181" s="148" t="s">
        <v>355</v>
      </c>
      <c r="D181" s="189" t="s">
        <v>292</v>
      </c>
      <c r="E181" s="134" t="s">
        <v>476</v>
      </c>
      <c r="F181" s="134" t="s">
        <v>738</v>
      </c>
      <c r="G181" s="142" t="s">
        <v>747</v>
      </c>
    </row>
    <row r="182" spans="1:7">
      <c r="A182" s="183" t="s">
        <v>303</v>
      </c>
      <c r="B182" s="184" t="s">
        <v>293</v>
      </c>
      <c r="C182" s="148" t="s">
        <v>355</v>
      </c>
      <c r="D182" s="189" t="s">
        <v>292</v>
      </c>
      <c r="E182" s="134" t="s">
        <v>477</v>
      </c>
      <c r="F182" s="134" t="s">
        <v>740</v>
      </c>
      <c r="G182" s="142" t="s">
        <v>748</v>
      </c>
    </row>
    <row r="183" spans="1:7" ht="38.25">
      <c r="A183" s="183" t="s">
        <v>478</v>
      </c>
      <c r="B183" s="184" t="s">
        <v>479</v>
      </c>
      <c r="C183" s="148" t="s">
        <v>355</v>
      </c>
      <c r="D183" s="189" t="s">
        <v>417</v>
      </c>
      <c r="E183" s="134" t="s">
        <v>480</v>
      </c>
      <c r="F183" s="134" t="s">
        <v>749</v>
      </c>
      <c r="G183" s="142" t="s">
        <v>750</v>
      </c>
    </row>
    <row r="184" spans="1:7" ht="38.25">
      <c r="A184" s="183" t="s">
        <v>481</v>
      </c>
      <c r="B184" s="184" t="s">
        <v>482</v>
      </c>
      <c r="C184" s="148" t="s">
        <v>355</v>
      </c>
      <c r="D184" s="189" t="s">
        <v>469</v>
      </c>
      <c r="E184" s="134" t="s">
        <v>483</v>
      </c>
      <c r="F184" s="134" t="s">
        <v>751</v>
      </c>
      <c r="G184" s="142" t="s">
        <v>752</v>
      </c>
    </row>
    <row r="185" spans="1:7" ht="51">
      <c r="A185" s="183" t="s">
        <v>484</v>
      </c>
      <c r="B185" s="184" t="s">
        <v>485</v>
      </c>
      <c r="C185" s="148" t="s">
        <v>355</v>
      </c>
      <c r="D185" s="189" t="s">
        <v>322</v>
      </c>
      <c r="E185" s="134" t="s">
        <v>486</v>
      </c>
      <c r="F185" s="134" t="s">
        <v>753</v>
      </c>
      <c r="G185" s="142" t="s">
        <v>754</v>
      </c>
    </row>
    <row r="186" spans="1:7">
      <c r="A186" s="372"/>
      <c r="B186" s="373"/>
      <c r="C186" s="373"/>
      <c r="D186" s="373"/>
      <c r="E186" s="358"/>
      <c r="F186" s="159" t="s">
        <v>294</v>
      </c>
      <c r="G186" s="160">
        <f>'ORÇAMENTO SINTÉTICO'!H43</f>
        <v>716.08</v>
      </c>
    </row>
    <row r="187" spans="1:7">
      <c r="A187" s="361" t="s">
        <v>487</v>
      </c>
      <c r="B187" s="362"/>
      <c r="C187" s="362"/>
      <c r="D187" s="362"/>
      <c r="E187" s="362"/>
      <c r="F187" s="362"/>
      <c r="G187" s="363"/>
    </row>
    <row r="188" spans="1:7">
      <c r="A188" s="359" t="s">
        <v>273</v>
      </c>
      <c r="B188" s="360"/>
      <c r="C188" s="144" t="s">
        <v>274</v>
      </c>
      <c r="D188" s="144" t="s">
        <v>5</v>
      </c>
      <c r="E188" s="144" t="s">
        <v>275</v>
      </c>
      <c r="F188" s="144" t="s">
        <v>276</v>
      </c>
      <c r="G188" s="145" t="s">
        <v>11</v>
      </c>
    </row>
    <row r="189" spans="1:7">
      <c r="A189" s="186">
        <v>50036</v>
      </c>
      <c r="B189" s="162" t="s">
        <v>488</v>
      </c>
      <c r="C189" s="148" t="s">
        <v>279</v>
      </c>
      <c r="D189" s="148" t="s">
        <v>299</v>
      </c>
      <c r="E189" s="164">
        <v>12</v>
      </c>
      <c r="F189" s="165">
        <v>135.36000000000001</v>
      </c>
      <c r="G189" s="166">
        <f>E189*F189</f>
        <v>1624.3200000000002</v>
      </c>
    </row>
    <row r="190" spans="1:7">
      <c r="A190" s="186">
        <v>50037</v>
      </c>
      <c r="B190" s="162" t="s">
        <v>489</v>
      </c>
      <c r="C190" s="148" t="s">
        <v>279</v>
      </c>
      <c r="D190" s="148" t="s">
        <v>299</v>
      </c>
      <c r="E190" s="164">
        <v>12</v>
      </c>
      <c r="F190" s="165">
        <v>5.75</v>
      </c>
      <c r="G190" s="166">
        <f t="shared" ref="G190:G192" si="3">E190*F190</f>
        <v>69</v>
      </c>
    </row>
    <row r="191" spans="1:7">
      <c r="A191" s="186">
        <v>50038</v>
      </c>
      <c r="B191" s="162" t="s">
        <v>490</v>
      </c>
      <c r="C191" s="148" t="s">
        <v>279</v>
      </c>
      <c r="D191" s="148" t="s">
        <v>285</v>
      </c>
      <c r="E191" s="164">
        <v>80</v>
      </c>
      <c r="F191" s="165">
        <v>15.87</v>
      </c>
      <c r="G191" s="166">
        <f t="shared" si="3"/>
        <v>1269.5999999999999</v>
      </c>
    </row>
    <row r="192" spans="1:7" ht="25.5">
      <c r="A192" s="186">
        <v>50259</v>
      </c>
      <c r="B192" s="187" t="s">
        <v>491</v>
      </c>
      <c r="C192" s="148" t="s">
        <v>279</v>
      </c>
      <c r="D192" s="148" t="s">
        <v>322</v>
      </c>
      <c r="E192" s="164">
        <v>1</v>
      </c>
      <c r="F192" s="165">
        <v>932.63</v>
      </c>
      <c r="G192" s="166">
        <f t="shared" si="3"/>
        <v>932.63</v>
      </c>
    </row>
    <row r="193" spans="1:7">
      <c r="A193" s="356"/>
      <c r="B193" s="357"/>
      <c r="C193" s="357"/>
      <c r="D193" s="357"/>
      <c r="E193" s="358"/>
      <c r="F193" s="175" t="s">
        <v>294</v>
      </c>
      <c r="G193" s="176">
        <f>SUM(G189:G192)</f>
        <v>3895.55</v>
      </c>
    </row>
    <row r="194" spans="1:7">
      <c r="A194" s="361" t="s">
        <v>492</v>
      </c>
      <c r="B194" s="362"/>
      <c r="C194" s="362"/>
      <c r="D194" s="362"/>
      <c r="E194" s="362"/>
      <c r="F194" s="362"/>
      <c r="G194" s="363"/>
    </row>
    <row r="195" spans="1:7">
      <c r="A195" s="359" t="s">
        <v>273</v>
      </c>
      <c r="B195" s="360"/>
      <c r="C195" s="144" t="s">
        <v>274</v>
      </c>
      <c r="D195" s="144" t="s">
        <v>5</v>
      </c>
      <c r="E195" s="144" t="s">
        <v>275</v>
      </c>
      <c r="F195" s="144" t="s">
        <v>276</v>
      </c>
      <c r="G195" s="145" t="s">
        <v>11</v>
      </c>
    </row>
    <row r="196" spans="1:7">
      <c r="A196" s="190" t="s">
        <v>493</v>
      </c>
      <c r="B196" s="162" t="s">
        <v>494</v>
      </c>
      <c r="C196" s="148" t="s">
        <v>279</v>
      </c>
      <c r="D196" s="148" t="s">
        <v>306</v>
      </c>
      <c r="E196" s="164">
        <v>37</v>
      </c>
      <c r="F196" s="165">
        <v>1.02</v>
      </c>
      <c r="G196" s="166">
        <f>E196*F196</f>
        <v>37.74</v>
      </c>
    </row>
    <row r="197" spans="1:7">
      <c r="A197" s="186">
        <v>110764</v>
      </c>
      <c r="B197" s="162" t="s">
        <v>495</v>
      </c>
      <c r="C197" s="148" t="s">
        <v>279</v>
      </c>
      <c r="D197" s="148" t="s">
        <v>322</v>
      </c>
      <c r="E197" s="164">
        <v>0.02</v>
      </c>
      <c r="F197" s="165">
        <v>505.01</v>
      </c>
      <c r="G197" s="166">
        <f t="shared" ref="G197:G199" si="4">E197*F197</f>
        <v>10.100199999999999</v>
      </c>
    </row>
    <row r="198" spans="1:7">
      <c r="A198" s="186">
        <v>280023</v>
      </c>
      <c r="B198" s="162" t="s">
        <v>461</v>
      </c>
      <c r="C198" s="148" t="s">
        <v>279</v>
      </c>
      <c r="D198" s="148" t="s">
        <v>292</v>
      </c>
      <c r="E198" s="164">
        <v>2</v>
      </c>
      <c r="F198" s="165">
        <v>23.9</v>
      </c>
      <c r="G198" s="166">
        <f t="shared" si="4"/>
        <v>47.8</v>
      </c>
    </row>
    <row r="199" spans="1:7">
      <c r="A199" s="186">
        <v>280026</v>
      </c>
      <c r="B199" s="162" t="s">
        <v>293</v>
      </c>
      <c r="C199" s="148" t="s">
        <v>279</v>
      </c>
      <c r="D199" s="148" t="s">
        <v>292</v>
      </c>
      <c r="E199" s="164">
        <v>1</v>
      </c>
      <c r="F199" s="162">
        <v>19.16</v>
      </c>
      <c r="G199" s="166">
        <f t="shared" si="4"/>
        <v>19.16</v>
      </c>
    </row>
    <row r="200" spans="1:7">
      <c r="A200" s="356"/>
      <c r="B200" s="357"/>
      <c r="C200" s="357"/>
      <c r="D200" s="357"/>
      <c r="E200" s="358"/>
      <c r="F200" s="175" t="s">
        <v>294</v>
      </c>
      <c r="G200" s="176">
        <f>SUM(G196:G199)</f>
        <v>114.80019999999999</v>
      </c>
    </row>
    <row r="201" spans="1:7">
      <c r="A201" s="361" t="s">
        <v>496</v>
      </c>
      <c r="B201" s="362"/>
      <c r="C201" s="362"/>
      <c r="D201" s="362"/>
      <c r="E201" s="362"/>
      <c r="F201" s="362"/>
      <c r="G201" s="363"/>
    </row>
    <row r="202" spans="1:7">
      <c r="A202" s="359" t="s">
        <v>273</v>
      </c>
      <c r="B202" s="360"/>
      <c r="C202" s="144" t="s">
        <v>274</v>
      </c>
      <c r="D202" s="144" t="s">
        <v>5</v>
      </c>
      <c r="E202" s="144" t="s">
        <v>275</v>
      </c>
      <c r="F202" s="144" t="s">
        <v>276</v>
      </c>
      <c r="G202" s="145" t="s">
        <v>11</v>
      </c>
    </row>
    <row r="203" spans="1:7">
      <c r="A203" s="186">
        <v>110248</v>
      </c>
      <c r="B203" s="162" t="s">
        <v>497</v>
      </c>
      <c r="C203" s="148" t="s">
        <v>279</v>
      </c>
      <c r="D203" s="148" t="s">
        <v>322</v>
      </c>
      <c r="E203" s="164">
        <v>7.0000000000000001E-3</v>
      </c>
      <c r="F203" s="165">
        <v>766.2</v>
      </c>
      <c r="G203" s="166">
        <f t="shared" ref="G203:G205" si="5">E203*F203</f>
        <v>5.3634000000000004</v>
      </c>
    </row>
    <row r="204" spans="1:7">
      <c r="A204" s="186">
        <v>280023</v>
      </c>
      <c r="B204" s="162" t="s">
        <v>461</v>
      </c>
      <c r="C204" s="148" t="s">
        <v>279</v>
      </c>
      <c r="D204" s="148" t="s">
        <v>292</v>
      </c>
      <c r="E204" s="164">
        <v>0.2</v>
      </c>
      <c r="F204" s="165">
        <v>23.9</v>
      </c>
      <c r="G204" s="166">
        <f t="shared" si="5"/>
        <v>4.78</v>
      </c>
    </row>
    <row r="205" spans="1:7">
      <c r="A205" s="186">
        <v>280026</v>
      </c>
      <c r="B205" s="162" t="s">
        <v>293</v>
      </c>
      <c r="C205" s="148" t="s">
        <v>279</v>
      </c>
      <c r="D205" s="148" t="s">
        <v>292</v>
      </c>
      <c r="E205" s="164">
        <v>0.2</v>
      </c>
      <c r="F205" s="165">
        <v>19.16</v>
      </c>
      <c r="G205" s="166">
        <f t="shared" si="5"/>
        <v>3.8320000000000003</v>
      </c>
    </row>
    <row r="206" spans="1:7">
      <c r="A206" s="356"/>
      <c r="B206" s="357"/>
      <c r="C206" s="357"/>
      <c r="D206" s="357"/>
      <c r="E206" s="358"/>
      <c r="F206" s="175" t="s">
        <v>294</v>
      </c>
      <c r="G206" s="176">
        <f>'ORÇAMENTO SINTÉTICO'!H49</f>
        <v>13.97</v>
      </c>
    </row>
    <row r="207" spans="1:7">
      <c r="A207" s="361" t="s">
        <v>498</v>
      </c>
      <c r="B207" s="362"/>
      <c r="C207" s="362"/>
      <c r="D207" s="362"/>
      <c r="E207" s="362"/>
      <c r="F207" s="362"/>
      <c r="G207" s="363"/>
    </row>
    <row r="208" spans="1:7">
      <c r="A208" s="359" t="s">
        <v>273</v>
      </c>
      <c r="B208" s="360"/>
      <c r="C208" s="144" t="s">
        <v>274</v>
      </c>
      <c r="D208" s="144" t="s">
        <v>5</v>
      </c>
      <c r="E208" s="144" t="s">
        <v>275</v>
      </c>
      <c r="F208" s="144" t="s">
        <v>276</v>
      </c>
      <c r="G208" s="145" t="s">
        <v>11</v>
      </c>
    </row>
    <row r="209" spans="1:7">
      <c r="A209" s="170">
        <v>110764</v>
      </c>
      <c r="B209" s="171" t="s">
        <v>495</v>
      </c>
      <c r="C209" s="148" t="s">
        <v>279</v>
      </c>
      <c r="D209" s="178" t="s">
        <v>322</v>
      </c>
      <c r="E209" s="179">
        <v>0.03</v>
      </c>
      <c r="F209" s="173">
        <v>505.01</v>
      </c>
      <c r="G209" s="166">
        <f t="shared" ref="G209:G211" si="6">E209*F209</f>
        <v>15.1503</v>
      </c>
    </row>
    <row r="210" spans="1:7">
      <c r="A210" s="186">
        <v>280023</v>
      </c>
      <c r="B210" s="162" t="s">
        <v>461</v>
      </c>
      <c r="C210" s="148" t="s">
        <v>279</v>
      </c>
      <c r="D210" s="178" t="s">
        <v>292</v>
      </c>
      <c r="E210" s="179">
        <v>0.56999999999999995</v>
      </c>
      <c r="F210" s="173">
        <v>23.9</v>
      </c>
      <c r="G210" s="166">
        <f t="shared" si="6"/>
        <v>13.622999999999998</v>
      </c>
    </row>
    <row r="211" spans="1:7">
      <c r="A211" s="186">
        <v>280026</v>
      </c>
      <c r="B211" s="162" t="s">
        <v>293</v>
      </c>
      <c r="C211" s="148" t="s">
        <v>279</v>
      </c>
      <c r="D211" s="178" t="s">
        <v>292</v>
      </c>
      <c r="E211" s="179">
        <v>0.34</v>
      </c>
      <c r="F211" s="173">
        <v>19.25</v>
      </c>
      <c r="G211" s="166">
        <f t="shared" si="6"/>
        <v>6.5450000000000008</v>
      </c>
    </row>
    <row r="212" spans="1:7">
      <c r="A212" s="356"/>
      <c r="B212" s="357"/>
      <c r="C212" s="357"/>
      <c r="D212" s="357"/>
      <c r="E212" s="358"/>
      <c r="F212" s="175" t="s">
        <v>294</v>
      </c>
      <c r="G212" s="176">
        <f>SUM(G208:G211)</f>
        <v>35.318300000000001</v>
      </c>
    </row>
    <row r="213" spans="1:7">
      <c r="A213" s="361" t="s">
        <v>499</v>
      </c>
      <c r="B213" s="362"/>
      <c r="C213" s="362"/>
      <c r="D213" s="362"/>
      <c r="E213" s="362"/>
      <c r="F213" s="362"/>
      <c r="G213" s="363"/>
    </row>
    <row r="214" spans="1:7">
      <c r="A214" s="359" t="s">
        <v>273</v>
      </c>
      <c r="B214" s="360"/>
      <c r="C214" s="144" t="s">
        <v>274</v>
      </c>
      <c r="D214" s="144" t="s">
        <v>5</v>
      </c>
      <c r="E214" s="144" t="s">
        <v>275</v>
      </c>
      <c r="F214" s="144" t="s">
        <v>276</v>
      </c>
      <c r="G214" s="145" t="s">
        <v>11</v>
      </c>
    </row>
    <row r="215" spans="1:7">
      <c r="A215" s="170">
        <v>110764</v>
      </c>
      <c r="B215" s="171" t="s">
        <v>495</v>
      </c>
      <c r="C215" s="148" t="s">
        <v>279</v>
      </c>
      <c r="D215" s="178" t="s">
        <v>322</v>
      </c>
      <c r="E215" s="179">
        <v>0.03</v>
      </c>
      <c r="F215" s="173">
        <v>505.01</v>
      </c>
      <c r="G215" s="166">
        <f t="shared" ref="G215:G217" si="7">E215*F215</f>
        <v>15.1503</v>
      </c>
    </row>
    <row r="216" spans="1:7">
      <c r="A216" s="170">
        <v>280004</v>
      </c>
      <c r="B216" s="171" t="s">
        <v>500</v>
      </c>
      <c r="C216" s="148" t="s">
        <v>279</v>
      </c>
      <c r="D216" s="178" t="s">
        <v>292</v>
      </c>
      <c r="E216" s="172">
        <v>0.52</v>
      </c>
      <c r="F216" s="180">
        <v>19.25</v>
      </c>
      <c r="G216" s="166">
        <f t="shared" si="7"/>
        <v>10.01</v>
      </c>
    </row>
    <row r="217" spans="1:7">
      <c r="A217" s="170">
        <v>280023</v>
      </c>
      <c r="B217" s="171" t="s">
        <v>461</v>
      </c>
      <c r="C217" s="148" t="s">
        <v>279</v>
      </c>
      <c r="D217" s="178" t="s">
        <v>292</v>
      </c>
      <c r="E217" s="172">
        <v>0.67</v>
      </c>
      <c r="F217" s="180">
        <v>23.9</v>
      </c>
      <c r="G217" s="166">
        <f t="shared" si="7"/>
        <v>16.013000000000002</v>
      </c>
    </row>
    <row r="218" spans="1:7">
      <c r="A218" s="356"/>
      <c r="B218" s="357"/>
      <c r="C218" s="357"/>
      <c r="D218" s="357"/>
      <c r="E218" s="358"/>
      <c r="F218" s="175" t="s">
        <v>294</v>
      </c>
      <c r="G218" s="176">
        <f>SUM(G214:G217)</f>
        <v>41.173299999999998</v>
      </c>
    </row>
    <row r="219" spans="1:7">
      <c r="A219" s="361" t="s">
        <v>501</v>
      </c>
      <c r="B219" s="362"/>
      <c r="C219" s="362"/>
      <c r="D219" s="362"/>
      <c r="E219" s="362"/>
      <c r="F219" s="362"/>
      <c r="G219" s="363"/>
    </row>
    <row r="220" spans="1:7">
      <c r="A220" s="359" t="s">
        <v>273</v>
      </c>
      <c r="B220" s="360"/>
      <c r="C220" s="144" t="s">
        <v>274</v>
      </c>
      <c r="D220" s="144" t="s">
        <v>5</v>
      </c>
      <c r="E220" s="144" t="s">
        <v>275</v>
      </c>
      <c r="F220" s="144" t="s">
        <v>276</v>
      </c>
      <c r="G220" s="145" t="s">
        <v>11</v>
      </c>
    </row>
    <row r="221" spans="1:7">
      <c r="A221" s="190" t="s">
        <v>505</v>
      </c>
      <c r="B221" s="162" t="s">
        <v>130</v>
      </c>
      <c r="C221" s="148" t="s">
        <v>279</v>
      </c>
      <c r="D221" s="148" t="s">
        <v>299</v>
      </c>
      <c r="E221" s="164">
        <v>1.05</v>
      </c>
      <c r="F221" s="165">
        <v>39.5</v>
      </c>
      <c r="G221" s="166">
        <f t="shared" ref="G221:G225" si="8">E221*F221</f>
        <v>41.475000000000001</v>
      </c>
    </row>
    <row r="222" spans="1:7">
      <c r="A222" s="190" t="s">
        <v>504</v>
      </c>
      <c r="B222" s="162" t="s">
        <v>755</v>
      </c>
      <c r="C222" s="148" t="s">
        <v>279</v>
      </c>
      <c r="D222" s="148" t="s">
        <v>285</v>
      </c>
      <c r="E222" s="164">
        <v>4</v>
      </c>
      <c r="F222" s="165">
        <v>1.3</v>
      </c>
      <c r="G222" s="166">
        <f t="shared" si="8"/>
        <v>5.2</v>
      </c>
    </row>
    <row r="223" spans="1:7">
      <c r="A223" s="190" t="s">
        <v>502</v>
      </c>
      <c r="B223" s="162" t="s">
        <v>503</v>
      </c>
      <c r="C223" s="148" t="s">
        <v>279</v>
      </c>
      <c r="D223" s="148" t="s">
        <v>285</v>
      </c>
      <c r="E223" s="164">
        <v>0.25</v>
      </c>
      <c r="F223" s="165">
        <v>5.38</v>
      </c>
      <c r="G223" s="166">
        <f t="shared" si="8"/>
        <v>1.345</v>
      </c>
    </row>
    <row r="224" spans="1:7">
      <c r="A224" s="190">
        <v>280023</v>
      </c>
      <c r="B224" s="162" t="s">
        <v>461</v>
      </c>
      <c r="C224" s="148" t="s">
        <v>279</v>
      </c>
      <c r="D224" s="148" t="s">
        <v>292</v>
      </c>
      <c r="E224" s="164">
        <v>0.55000000000000004</v>
      </c>
      <c r="F224" s="165">
        <v>23.9</v>
      </c>
      <c r="G224" s="166">
        <f t="shared" si="8"/>
        <v>13.145</v>
      </c>
    </row>
    <row r="225" spans="1:7">
      <c r="A225" s="190">
        <v>280026</v>
      </c>
      <c r="B225" s="162" t="s">
        <v>293</v>
      </c>
      <c r="C225" s="148" t="s">
        <v>279</v>
      </c>
      <c r="D225" s="148" t="s">
        <v>292</v>
      </c>
      <c r="E225" s="164">
        <v>0.12</v>
      </c>
      <c r="F225" s="165">
        <v>19.16</v>
      </c>
      <c r="G225" s="166">
        <f t="shared" si="8"/>
        <v>2.2991999999999999</v>
      </c>
    </row>
    <row r="226" spans="1:7">
      <c r="A226" s="356"/>
      <c r="B226" s="357"/>
      <c r="C226" s="357"/>
      <c r="D226" s="357"/>
      <c r="E226" s="358"/>
      <c r="F226" s="175" t="s">
        <v>294</v>
      </c>
      <c r="G226" s="201">
        <v>63.48</v>
      </c>
    </row>
    <row r="227" spans="1:7">
      <c r="A227" s="361" t="s">
        <v>757</v>
      </c>
      <c r="B227" s="362"/>
      <c r="C227" s="362"/>
      <c r="D227" s="362"/>
      <c r="E227" s="362"/>
      <c r="F227" s="362"/>
      <c r="G227" s="363"/>
    </row>
    <row r="228" spans="1:7">
      <c r="A228" s="359" t="s">
        <v>273</v>
      </c>
      <c r="B228" s="360"/>
      <c r="C228" s="144" t="s">
        <v>274</v>
      </c>
      <c r="D228" s="144" t="s">
        <v>5</v>
      </c>
      <c r="E228" s="144" t="s">
        <v>275</v>
      </c>
      <c r="F228" s="144" t="s">
        <v>276</v>
      </c>
      <c r="G228" s="145" t="s">
        <v>11</v>
      </c>
    </row>
    <row r="229" spans="1:7">
      <c r="A229" s="183" t="s">
        <v>758</v>
      </c>
      <c r="B229" s="184" t="s">
        <v>756</v>
      </c>
      <c r="C229" s="148" t="s">
        <v>279</v>
      </c>
      <c r="D229" s="148" t="s">
        <v>309</v>
      </c>
      <c r="E229" s="202">
        <v>3</v>
      </c>
      <c r="F229" s="134">
        <v>3.94</v>
      </c>
      <c r="G229" s="166">
        <f t="shared" ref="G229:G235" si="9">E229*F229</f>
        <v>11.82</v>
      </c>
    </row>
    <row r="230" spans="1:7">
      <c r="A230" s="183" t="s">
        <v>760</v>
      </c>
      <c r="B230" s="184" t="s">
        <v>759</v>
      </c>
      <c r="C230" s="148" t="s">
        <v>279</v>
      </c>
      <c r="D230" s="148" t="s">
        <v>356</v>
      </c>
      <c r="E230" s="202">
        <v>2</v>
      </c>
      <c r="F230" s="134">
        <v>0.62</v>
      </c>
      <c r="G230" s="166">
        <f t="shared" si="9"/>
        <v>1.24</v>
      </c>
    </row>
    <row r="231" spans="1:7">
      <c r="A231" s="183" t="s">
        <v>762</v>
      </c>
      <c r="B231" s="184" t="s">
        <v>761</v>
      </c>
      <c r="C231" s="148" t="s">
        <v>279</v>
      </c>
      <c r="D231" s="148" t="s">
        <v>356</v>
      </c>
      <c r="E231" s="202">
        <v>2</v>
      </c>
      <c r="F231" s="134">
        <v>0.87</v>
      </c>
      <c r="G231" s="166">
        <f t="shared" si="9"/>
        <v>1.74</v>
      </c>
    </row>
    <row r="232" spans="1:7">
      <c r="A232" s="183" t="s">
        <v>764</v>
      </c>
      <c r="B232" s="184" t="s">
        <v>763</v>
      </c>
      <c r="C232" s="148" t="s">
        <v>279</v>
      </c>
      <c r="D232" s="148" t="s">
        <v>309</v>
      </c>
      <c r="E232" s="202">
        <v>9</v>
      </c>
      <c r="F232" s="134">
        <v>2.64</v>
      </c>
      <c r="G232" s="166">
        <f t="shared" si="9"/>
        <v>23.76</v>
      </c>
    </row>
    <row r="233" spans="1:7">
      <c r="A233" s="183" t="s">
        <v>766</v>
      </c>
      <c r="B233" s="184" t="s">
        <v>765</v>
      </c>
      <c r="C233" s="148" t="s">
        <v>279</v>
      </c>
      <c r="D233" s="148" t="s">
        <v>767</v>
      </c>
      <c r="E233" s="202">
        <v>1</v>
      </c>
      <c r="F233" s="134">
        <v>2.2000000000000002</v>
      </c>
      <c r="G233" s="166">
        <f t="shared" si="9"/>
        <v>2.2000000000000002</v>
      </c>
    </row>
    <row r="234" spans="1:7" ht="25.5">
      <c r="A234" s="183">
        <v>280007</v>
      </c>
      <c r="B234" s="184" t="s">
        <v>422</v>
      </c>
      <c r="C234" s="148" t="s">
        <v>279</v>
      </c>
      <c r="D234" s="148" t="s">
        <v>292</v>
      </c>
      <c r="E234" s="202">
        <v>5</v>
      </c>
      <c r="F234" s="134">
        <v>19.52</v>
      </c>
      <c r="G234" s="166">
        <f t="shared" si="9"/>
        <v>97.6</v>
      </c>
    </row>
    <row r="235" spans="1:7">
      <c r="A235" s="183">
        <v>280014</v>
      </c>
      <c r="B235" s="184" t="s">
        <v>346</v>
      </c>
      <c r="C235" s="148" t="s">
        <v>279</v>
      </c>
      <c r="D235" s="148" t="s">
        <v>292</v>
      </c>
      <c r="E235" s="202">
        <v>5</v>
      </c>
      <c r="F235" s="134">
        <v>24.16</v>
      </c>
      <c r="G235" s="166">
        <f t="shared" si="9"/>
        <v>120.8</v>
      </c>
    </row>
    <row r="236" spans="1:7">
      <c r="A236" s="198"/>
      <c r="B236" s="199"/>
      <c r="C236" s="199"/>
      <c r="D236" s="199"/>
      <c r="E236" s="200"/>
      <c r="F236" s="159" t="s">
        <v>294</v>
      </c>
      <c r="G236" s="176">
        <f>SUM(G229:G235)</f>
        <v>259.16000000000003</v>
      </c>
    </row>
    <row r="237" spans="1:7">
      <c r="A237" s="361" t="s">
        <v>510</v>
      </c>
      <c r="B237" s="362"/>
      <c r="C237" s="362"/>
      <c r="D237" s="362"/>
      <c r="E237" s="362"/>
      <c r="F237" s="362"/>
      <c r="G237" s="363"/>
    </row>
    <row r="238" spans="1:7">
      <c r="A238" s="359" t="s">
        <v>273</v>
      </c>
      <c r="B238" s="360"/>
      <c r="C238" s="144" t="s">
        <v>274</v>
      </c>
      <c r="D238" s="144" t="s">
        <v>5</v>
      </c>
      <c r="E238" s="144" t="s">
        <v>275</v>
      </c>
      <c r="F238" s="144" t="s">
        <v>276</v>
      </c>
      <c r="G238" s="145" t="s">
        <v>11</v>
      </c>
    </row>
    <row r="239" spans="1:7">
      <c r="A239" s="183" t="s">
        <v>511</v>
      </c>
      <c r="B239" s="184" t="s">
        <v>138</v>
      </c>
      <c r="C239" s="148" t="s">
        <v>279</v>
      </c>
      <c r="D239" s="148" t="s">
        <v>306</v>
      </c>
      <c r="E239" s="134" t="s">
        <v>368</v>
      </c>
      <c r="F239" s="134">
        <v>10.65</v>
      </c>
      <c r="G239" s="166">
        <f t="shared" ref="G239:G241" si="10">E239*F239</f>
        <v>10.65</v>
      </c>
    </row>
    <row r="240" spans="1:7">
      <c r="A240" s="183">
        <v>280007</v>
      </c>
      <c r="B240" s="184" t="s">
        <v>351</v>
      </c>
      <c r="C240" s="148" t="s">
        <v>279</v>
      </c>
      <c r="D240" s="148" t="s">
        <v>292</v>
      </c>
      <c r="E240" s="202">
        <v>0.3</v>
      </c>
      <c r="F240" s="134">
        <v>19.52</v>
      </c>
      <c r="G240" s="166">
        <f t="shared" si="10"/>
        <v>5.8559999999999999</v>
      </c>
    </row>
    <row r="241" spans="1:7">
      <c r="A241" s="183">
        <v>280014</v>
      </c>
      <c r="B241" s="184" t="s">
        <v>346</v>
      </c>
      <c r="C241" s="148" t="s">
        <v>279</v>
      </c>
      <c r="D241" s="148" t="s">
        <v>292</v>
      </c>
      <c r="E241" s="202">
        <v>0.3</v>
      </c>
      <c r="F241" s="134">
        <v>24.16</v>
      </c>
      <c r="G241" s="166">
        <f t="shared" si="10"/>
        <v>7.2479999999999993</v>
      </c>
    </row>
    <row r="242" spans="1:7">
      <c r="A242" s="372"/>
      <c r="B242" s="373"/>
      <c r="C242" s="373"/>
      <c r="D242" s="373"/>
      <c r="E242" s="374"/>
      <c r="F242" s="159" t="s">
        <v>294</v>
      </c>
      <c r="G242" s="176">
        <v>23.76</v>
      </c>
    </row>
    <row r="243" spans="1:7">
      <c r="A243" s="361" t="s">
        <v>512</v>
      </c>
      <c r="B243" s="362"/>
      <c r="C243" s="362"/>
      <c r="D243" s="362"/>
      <c r="E243" s="362"/>
      <c r="F243" s="362"/>
      <c r="G243" s="363"/>
    </row>
    <row r="244" spans="1:7">
      <c r="A244" s="359" t="s">
        <v>273</v>
      </c>
      <c r="B244" s="360"/>
      <c r="C244" s="144" t="s">
        <v>274</v>
      </c>
      <c r="D244" s="144" t="s">
        <v>5</v>
      </c>
      <c r="E244" s="144" t="s">
        <v>275</v>
      </c>
      <c r="F244" s="144" t="s">
        <v>276</v>
      </c>
      <c r="G244" s="145" t="s">
        <v>11</v>
      </c>
    </row>
    <row r="245" spans="1:7" ht="27.6" customHeight="1">
      <c r="A245" s="167" t="s">
        <v>513</v>
      </c>
      <c r="B245" s="203" t="s">
        <v>514</v>
      </c>
      <c r="C245" s="148" t="s">
        <v>279</v>
      </c>
      <c r="D245" s="148" t="s">
        <v>306</v>
      </c>
      <c r="E245" s="164">
        <v>1</v>
      </c>
      <c r="F245" s="165">
        <v>40</v>
      </c>
      <c r="G245" s="166">
        <f t="shared" ref="G245:G247" si="11">E245*F245</f>
        <v>40</v>
      </c>
    </row>
    <row r="246" spans="1:7">
      <c r="A246" s="183">
        <v>280007</v>
      </c>
      <c r="B246" s="184" t="s">
        <v>351</v>
      </c>
      <c r="C246" s="148" t="s">
        <v>279</v>
      </c>
      <c r="D246" s="148" t="s">
        <v>292</v>
      </c>
      <c r="E246" s="164">
        <v>0.4</v>
      </c>
      <c r="F246" s="165">
        <v>19.52</v>
      </c>
      <c r="G246" s="166">
        <f t="shared" si="11"/>
        <v>7.8079999999999998</v>
      </c>
    </row>
    <row r="247" spans="1:7">
      <c r="A247" s="183">
        <v>280014</v>
      </c>
      <c r="B247" s="184" t="s">
        <v>346</v>
      </c>
      <c r="C247" s="148" t="s">
        <v>279</v>
      </c>
      <c r="D247" s="169" t="s">
        <v>292</v>
      </c>
      <c r="E247" s="164">
        <v>0.8</v>
      </c>
      <c r="F247" s="165">
        <v>24.16</v>
      </c>
      <c r="G247" s="166">
        <f t="shared" si="11"/>
        <v>19.328000000000003</v>
      </c>
    </row>
    <row r="248" spans="1:7">
      <c r="A248" s="356"/>
      <c r="B248" s="357"/>
      <c r="C248" s="357"/>
      <c r="D248" s="357"/>
      <c r="E248" s="358"/>
      <c r="F248" s="175" t="s">
        <v>294</v>
      </c>
      <c r="G248" s="176">
        <f>SUM(G245:G247)</f>
        <v>67.135999999999996</v>
      </c>
    </row>
    <row r="249" spans="1:7">
      <c r="A249" s="361" t="s">
        <v>515</v>
      </c>
      <c r="B249" s="362"/>
      <c r="C249" s="362"/>
      <c r="D249" s="362"/>
      <c r="E249" s="362"/>
      <c r="F249" s="362"/>
      <c r="G249" s="363"/>
    </row>
    <row r="250" spans="1:7">
      <c r="A250" s="359" t="s">
        <v>273</v>
      </c>
      <c r="B250" s="360"/>
      <c r="C250" s="144" t="s">
        <v>274</v>
      </c>
      <c r="D250" s="144" t="s">
        <v>5</v>
      </c>
      <c r="E250" s="144" t="s">
        <v>275</v>
      </c>
      <c r="F250" s="144" t="s">
        <v>276</v>
      </c>
      <c r="G250" s="145" t="s">
        <v>11</v>
      </c>
    </row>
    <row r="251" spans="1:7">
      <c r="A251" s="167" t="s">
        <v>516</v>
      </c>
      <c r="B251" s="204" t="s">
        <v>144</v>
      </c>
      <c r="C251" s="148" t="s">
        <v>279</v>
      </c>
      <c r="D251" s="148" t="s">
        <v>306</v>
      </c>
      <c r="E251" s="164">
        <v>1</v>
      </c>
      <c r="F251" s="165">
        <v>8.43</v>
      </c>
      <c r="G251" s="166">
        <f t="shared" ref="G251:G253" si="12">E251*F251</f>
        <v>8.43</v>
      </c>
    </row>
    <row r="252" spans="1:7">
      <c r="A252" s="183">
        <v>280007</v>
      </c>
      <c r="B252" s="184" t="s">
        <v>351</v>
      </c>
      <c r="C252" s="148" t="s">
        <v>279</v>
      </c>
      <c r="D252" s="148" t="s">
        <v>292</v>
      </c>
      <c r="E252" s="164">
        <v>0.25</v>
      </c>
      <c r="F252" s="165">
        <v>19.52</v>
      </c>
      <c r="G252" s="166">
        <f t="shared" si="12"/>
        <v>4.88</v>
      </c>
    </row>
    <row r="253" spans="1:7">
      <c r="A253" s="183">
        <v>280014</v>
      </c>
      <c r="B253" s="184" t="s">
        <v>346</v>
      </c>
      <c r="C253" s="148" t="s">
        <v>279</v>
      </c>
      <c r="D253" s="169" t="s">
        <v>292</v>
      </c>
      <c r="E253" s="164">
        <v>0.5</v>
      </c>
      <c r="F253" s="165">
        <v>24.16</v>
      </c>
      <c r="G253" s="166">
        <f t="shared" si="12"/>
        <v>12.08</v>
      </c>
    </row>
    <row r="254" spans="1:7">
      <c r="A254" s="356"/>
      <c r="B254" s="357"/>
      <c r="C254" s="357"/>
      <c r="D254" s="357"/>
      <c r="E254" s="358"/>
      <c r="F254" s="175" t="s">
        <v>294</v>
      </c>
      <c r="G254" s="176">
        <f>SUM(G251:G253)</f>
        <v>25.39</v>
      </c>
    </row>
    <row r="255" spans="1:7">
      <c r="A255" s="361" t="s">
        <v>517</v>
      </c>
      <c r="B255" s="362"/>
      <c r="C255" s="362"/>
      <c r="D255" s="362"/>
      <c r="E255" s="362"/>
      <c r="F255" s="362"/>
      <c r="G255" s="363"/>
    </row>
    <row r="256" spans="1:7">
      <c r="A256" s="359" t="s">
        <v>273</v>
      </c>
      <c r="B256" s="360"/>
      <c r="C256" s="144" t="s">
        <v>274</v>
      </c>
      <c r="D256" s="144" t="s">
        <v>5</v>
      </c>
      <c r="E256" s="144" t="s">
        <v>275</v>
      </c>
      <c r="F256" s="144" t="s">
        <v>276</v>
      </c>
      <c r="G256" s="145" t="s">
        <v>11</v>
      </c>
    </row>
    <row r="257" spans="1:7" ht="38.25">
      <c r="A257" s="183" t="s">
        <v>518</v>
      </c>
      <c r="B257" s="184" t="s">
        <v>519</v>
      </c>
      <c r="C257" s="148" t="s">
        <v>355</v>
      </c>
      <c r="D257" s="189" t="s">
        <v>309</v>
      </c>
      <c r="E257" s="134" t="s">
        <v>520</v>
      </c>
      <c r="F257" s="134" t="s">
        <v>768</v>
      </c>
      <c r="G257" s="142" t="s">
        <v>769</v>
      </c>
    </row>
    <row r="258" spans="1:7" ht="38.25">
      <c r="A258" s="183" t="s">
        <v>521</v>
      </c>
      <c r="B258" s="184" t="s">
        <v>522</v>
      </c>
      <c r="C258" s="148" t="s">
        <v>355</v>
      </c>
      <c r="D258" s="189" t="s">
        <v>356</v>
      </c>
      <c r="E258" s="134" t="s">
        <v>523</v>
      </c>
      <c r="F258" s="134" t="s">
        <v>770</v>
      </c>
      <c r="G258" s="142" t="s">
        <v>771</v>
      </c>
    </row>
    <row r="259" spans="1:7" ht="51">
      <c r="A259" s="183" t="s">
        <v>524</v>
      </c>
      <c r="B259" s="184" t="s">
        <v>525</v>
      </c>
      <c r="C259" s="148" t="s">
        <v>355</v>
      </c>
      <c r="D259" s="189" t="s">
        <v>356</v>
      </c>
      <c r="E259" s="134" t="s">
        <v>368</v>
      </c>
      <c r="F259" s="134" t="s">
        <v>772</v>
      </c>
      <c r="G259" s="142" t="s">
        <v>772</v>
      </c>
    </row>
    <row r="260" spans="1:7" ht="38.25">
      <c r="A260" s="183" t="s">
        <v>526</v>
      </c>
      <c r="B260" s="184" t="s">
        <v>527</v>
      </c>
      <c r="C260" s="148" t="s">
        <v>355</v>
      </c>
      <c r="D260" s="189" t="s">
        <v>356</v>
      </c>
      <c r="E260" s="134" t="s">
        <v>528</v>
      </c>
      <c r="F260" s="134" t="s">
        <v>773</v>
      </c>
      <c r="G260" s="142" t="s">
        <v>774</v>
      </c>
    </row>
    <row r="261" spans="1:7" ht="38.25">
      <c r="A261" s="183" t="s">
        <v>529</v>
      </c>
      <c r="B261" s="184" t="s">
        <v>530</v>
      </c>
      <c r="C261" s="148" t="s">
        <v>355</v>
      </c>
      <c r="D261" s="189" t="s">
        <v>309</v>
      </c>
      <c r="E261" s="134" t="s">
        <v>520</v>
      </c>
      <c r="F261" s="134" t="s">
        <v>775</v>
      </c>
      <c r="G261" s="142" t="s">
        <v>776</v>
      </c>
    </row>
    <row r="262" spans="1:7" ht="38.25">
      <c r="A262" s="183" t="s">
        <v>506</v>
      </c>
      <c r="B262" s="184" t="s">
        <v>507</v>
      </c>
      <c r="C262" s="148" t="s">
        <v>355</v>
      </c>
      <c r="D262" s="189" t="s">
        <v>309</v>
      </c>
      <c r="E262" s="134" t="s">
        <v>520</v>
      </c>
      <c r="F262" s="134" t="s">
        <v>777</v>
      </c>
      <c r="G262" s="142" t="s">
        <v>778</v>
      </c>
    </row>
    <row r="263" spans="1:7">
      <c r="A263" s="356"/>
      <c r="B263" s="357"/>
      <c r="C263" s="357"/>
      <c r="D263" s="357"/>
      <c r="E263" s="358"/>
      <c r="F263" s="159" t="s">
        <v>294</v>
      </c>
      <c r="G263" s="205">
        <f>'ORÇAMENTO SINTÉTICO'!H59</f>
        <v>122.47</v>
      </c>
    </row>
    <row r="264" spans="1:7" ht="27.6" customHeight="1">
      <c r="A264" s="361" t="s">
        <v>793</v>
      </c>
      <c r="B264" s="362"/>
      <c r="C264" s="362"/>
      <c r="D264" s="362"/>
      <c r="E264" s="362"/>
      <c r="F264" s="362"/>
      <c r="G264" s="363"/>
    </row>
    <row r="265" spans="1:7">
      <c r="A265" s="359" t="s">
        <v>273</v>
      </c>
      <c r="B265" s="360"/>
      <c r="C265" s="144" t="s">
        <v>274</v>
      </c>
      <c r="D265" s="144" t="s">
        <v>5</v>
      </c>
      <c r="E265" s="144" t="s">
        <v>275</v>
      </c>
      <c r="F265" s="144" t="s">
        <v>276</v>
      </c>
      <c r="G265" s="145" t="s">
        <v>11</v>
      </c>
    </row>
    <row r="266" spans="1:7" ht="25.5">
      <c r="A266" s="183" t="s">
        <v>531</v>
      </c>
      <c r="B266" s="184" t="s">
        <v>532</v>
      </c>
      <c r="C266" s="148" t="s">
        <v>355</v>
      </c>
      <c r="D266" s="189" t="s">
        <v>356</v>
      </c>
      <c r="E266" s="134" t="s">
        <v>368</v>
      </c>
      <c r="F266" s="134" t="s">
        <v>533</v>
      </c>
      <c r="G266" s="142" t="s">
        <v>533</v>
      </c>
    </row>
    <row r="267" spans="1:7" ht="25.5">
      <c r="A267" s="183" t="s">
        <v>534</v>
      </c>
      <c r="B267" s="184" t="s">
        <v>535</v>
      </c>
      <c r="C267" s="148" t="s">
        <v>355</v>
      </c>
      <c r="D267" s="189" t="s">
        <v>356</v>
      </c>
      <c r="E267" s="134" t="s">
        <v>536</v>
      </c>
      <c r="F267" s="134" t="s">
        <v>779</v>
      </c>
      <c r="G267" s="142" t="s">
        <v>780</v>
      </c>
    </row>
    <row r="268" spans="1:7" ht="25.5">
      <c r="A268" s="183" t="s">
        <v>537</v>
      </c>
      <c r="B268" s="184" t="s">
        <v>538</v>
      </c>
      <c r="C268" s="148" t="s">
        <v>355</v>
      </c>
      <c r="D268" s="189" t="s">
        <v>356</v>
      </c>
      <c r="E268" s="134" t="s">
        <v>539</v>
      </c>
      <c r="F268" s="134" t="s">
        <v>781</v>
      </c>
      <c r="G268" s="142" t="s">
        <v>782</v>
      </c>
    </row>
    <row r="269" spans="1:7">
      <c r="A269" s="183" t="s">
        <v>540</v>
      </c>
      <c r="B269" s="184" t="s">
        <v>541</v>
      </c>
      <c r="C269" s="148" t="s">
        <v>355</v>
      </c>
      <c r="D269" s="189" t="s">
        <v>356</v>
      </c>
      <c r="E269" s="134" t="s">
        <v>542</v>
      </c>
      <c r="F269" s="134" t="s">
        <v>783</v>
      </c>
      <c r="G269" s="142" t="s">
        <v>784</v>
      </c>
    </row>
    <row r="270" spans="1:7" ht="25.5">
      <c r="A270" s="183" t="s">
        <v>370</v>
      </c>
      <c r="B270" s="184" t="s">
        <v>345</v>
      </c>
      <c r="C270" s="148" t="s">
        <v>355</v>
      </c>
      <c r="D270" s="189" t="s">
        <v>292</v>
      </c>
      <c r="E270" s="134" t="s">
        <v>543</v>
      </c>
      <c r="F270" s="134" t="s">
        <v>372</v>
      </c>
      <c r="G270" s="142" t="s">
        <v>785</v>
      </c>
    </row>
    <row r="271" spans="1:7" ht="25.5">
      <c r="A271" s="183" t="s">
        <v>374</v>
      </c>
      <c r="B271" s="184" t="s">
        <v>375</v>
      </c>
      <c r="C271" s="148" t="s">
        <v>355</v>
      </c>
      <c r="D271" s="189" t="s">
        <v>292</v>
      </c>
      <c r="E271" s="134" t="s">
        <v>543</v>
      </c>
      <c r="F271" s="134" t="s">
        <v>376</v>
      </c>
      <c r="G271" s="142" t="s">
        <v>786</v>
      </c>
    </row>
    <row r="272" spans="1:7">
      <c r="A272" s="356"/>
      <c r="B272" s="357"/>
      <c r="C272" s="357"/>
      <c r="D272" s="357"/>
      <c r="E272" s="358"/>
      <c r="F272" s="159" t="s">
        <v>294</v>
      </c>
      <c r="G272" s="205">
        <f>'ORÇAMENTO SINTÉTICO'!H60</f>
        <v>49.73</v>
      </c>
    </row>
    <row r="273" spans="1:9">
      <c r="A273" s="361" t="s">
        <v>798</v>
      </c>
      <c r="B273" s="362"/>
      <c r="C273" s="362"/>
      <c r="D273" s="362"/>
      <c r="E273" s="362"/>
      <c r="F273" s="362"/>
      <c r="G273" s="363"/>
    </row>
    <row r="274" spans="1:9">
      <c r="A274" s="359" t="s">
        <v>273</v>
      </c>
      <c r="B274" s="360"/>
      <c r="C274" s="144" t="s">
        <v>274</v>
      </c>
      <c r="D274" s="144" t="s">
        <v>5</v>
      </c>
      <c r="E274" s="144" t="s">
        <v>275</v>
      </c>
      <c r="F274" s="144" t="s">
        <v>276</v>
      </c>
      <c r="G274" s="145" t="s">
        <v>11</v>
      </c>
    </row>
    <row r="275" spans="1:9" ht="25.5">
      <c r="A275" s="183" t="s">
        <v>544</v>
      </c>
      <c r="B275" s="184" t="s">
        <v>545</v>
      </c>
      <c r="C275" s="148" t="s">
        <v>355</v>
      </c>
      <c r="D275" s="189" t="s">
        <v>356</v>
      </c>
      <c r="E275" s="134" t="s">
        <v>548</v>
      </c>
      <c r="F275" s="134" t="s">
        <v>787</v>
      </c>
      <c r="G275" s="142" t="s">
        <v>788</v>
      </c>
    </row>
    <row r="276" spans="1:9" ht="25.5">
      <c r="A276" s="183" t="s">
        <v>546</v>
      </c>
      <c r="B276" s="184" t="s">
        <v>547</v>
      </c>
      <c r="C276" s="148" t="s">
        <v>355</v>
      </c>
      <c r="D276" s="189" t="s">
        <v>356</v>
      </c>
      <c r="E276" s="134" t="s">
        <v>368</v>
      </c>
      <c r="F276" s="134" t="s">
        <v>789</v>
      </c>
      <c r="G276" s="142" t="s">
        <v>789</v>
      </c>
    </row>
    <row r="277" spans="1:9" ht="25.5">
      <c r="A277" s="183" t="s">
        <v>537</v>
      </c>
      <c r="B277" s="184" t="s">
        <v>538</v>
      </c>
      <c r="C277" s="148" t="s">
        <v>355</v>
      </c>
      <c r="D277" s="189" t="s">
        <v>356</v>
      </c>
      <c r="E277" s="134" t="s">
        <v>549</v>
      </c>
      <c r="F277" s="134" t="s">
        <v>781</v>
      </c>
      <c r="G277" s="142" t="s">
        <v>790</v>
      </c>
    </row>
    <row r="278" spans="1:9">
      <c r="A278" s="183" t="s">
        <v>540</v>
      </c>
      <c r="B278" s="184" t="s">
        <v>541</v>
      </c>
      <c r="C278" s="148" t="s">
        <v>355</v>
      </c>
      <c r="D278" s="189" t="s">
        <v>356</v>
      </c>
      <c r="E278" s="134" t="s">
        <v>381</v>
      </c>
      <c r="F278" s="134" t="s">
        <v>783</v>
      </c>
      <c r="G278" s="142" t="s">
        <v>784</v>
      </c>
    </row>
    <row r="279" spans="1:9" ht="25.5">
      <c r="A279" s="183" t="s">
        <v>370</v>
      </c>
      <c r="B279" s="184" t="s">
        <v>345</v>
      </c>
      <c r="C279" s="148" t="s">
        <v>355</v>
      </c>
      <c r="D279" s="189" t="s">
        <v>292</v>
      </c>
      <c r="E279" s="134" t="s">
        <v>550</v>
      </c>
      <c r="F279" s="134" t="s">
        <v>372</v>
      </c>
      <c r="G279" s="142" t="s">
        <v>791</v>
      </c>
      <c r="I279" s="138"/>
    </row>
    <row r="280" spans="1:9" ht="25.5">
      <c r="A280" s="183" t="s">
        <v>374</v>
      </c>
      <c r="B280" s="184" t="s">
        <v>375</v>
      </c>
      <c r="C280" s="148" t="s">
        <v>355</v>
      </c>
      <c r="D280" s="189" t="s">
        <v>292</v>
      </c>
      <c r="E280" s="134" t="s">
        <v>550</v>
      </c>
      <c r="F280" s="134" t="s">
        <v>376</v>
      </c>
      <c r="G280" s="142" t="s">
        <v>792</v>
      </c>
    </row>
    <row r="281" spans="1:9">
      <c r="A281" s="356"/>
      <c r="B281" s="357"/>
      <c r="C281" s="357"/>
      <c r="D281" s="357"/>
      <c r="E281" s="358"/>
      <c r="F281" s="159" t="s">
        <v>294</v>
      </c>
      <c r="G281" s="205">
        <f>'ORÇAMENTO SINTÉTICO'!H61</f>
        <v>22.45</v>
      </c>
    </row>
    <row r="282" spans="1:9">
      <c r="A282" s="361" t="s">
        <v>799</v>
      </c>
      <c r="B282" s="362"/>
      <c r="C282" s="362"/>
      <c r="D282" s="362"/>
      <c r="E282" s="362"/>
      <c r="F282" s="362"/>
      <c r="G282" s="363"/>
    </row>
    <row r="283" spans="1:9">
      <c r="A283" s="359" t="s">
        <v>273</v>
      </c>
      <c r="B283" s="360"/>
      <c r="C283" s="144" t="s">
        <v>274</v>
      </c>
      <c r="D283" s="144" t="s">
        <v>5</v>
      </c>
      <c r="E283" s="144" t="s">
        <v>275</v>
      </c>
      <c r="F283" s="144" t="s">
        <v>276</v>
      </c>
      <c r="G283" s="145" t="s">
        <v>11</v>
      </c>
    </row>
    <row r="284" spans="1:9" ht="25.5">
      <c r="A284" s="183" t="s">
        <v>551</v>
      </c>
      <c r="B284" s="184" t="s">
        <v>552</v>
      </c>
      <c r="C284" s="148" t="s">
        <v>355</v>
      </c>
      <c r="D284" s="189" t="s">
        <v>309</v>
      </c>
      <c r="E284" s="134" t="s">
        <v>553</v>
      </c>
      <c r="F284" s="134" t="s">
        <v>794</v>
      </c>
      <c r="G284" s="142" t="s">
        <v>795</v>
      </c>
    </row>
    <row r="285" spans="1:9">
      <c r="A285" s="183" t="s">
        <v>540</v>
      </c>
      <c r="B285" s="184" t="s">
        <v>541</v>
      </c>
      <c r="C285" s="148" t="s">
        <v>355</v>
      </c>
      <c r="D285" s="189" t="s">
        <v>356</v>
      </c>
      <c r="E285" s="134" t="s">
        <v>558</v>
      </c>
      <c r="F285" s="134" t="s">
        <v>783</v>
      </c>
      <c r="G285" s="142" t="s">
        <v>744</v>
      </c>
    </row>
    <row r="286" spans="1:9" ht="25.5">
      <c r="A286" s="183" t="s">
        <v>370</v>
      </c>
      <c r="B286" s="184" t="s">
        <v>345</v>
      </c>
      <c r="C286" s="148" t="s">
        <v>355</v>
      </c>
      <c r="D286" s="189" t="s">
        <v>292</v>
      </c>
      <c r="E286" s="134" t="s">
        <v>559</v>
      </c>
      <c r="F286" s="134" t="s">
        <v>372</v>
      </c>
      <c r="G286" s="142" t="s">
        <v>796</v>
      </c>
    </row>
    <row r="287" spans="1:9" ht="25.5">
      <c r="A287" s="183" t="s">
        <v>374</v>
      </c>
      <c r="B287" s="184" t="s">
        <v>375</v>
      </c>
      <c r="C287" s="148" t="s">
        <v>355</v>
      </c>
      <c r="D287" s="189" t="s">
        <v>292</v>
      </c>
      <c r="E287" s="134" t="s">
        <v>559</v>
      </c>
      <c r="F287" s="134" t="s">
        <v>376</v>
      </c>
      <c r="G287" s="142" t="s">
        <v>797</v>
      </c>
    </row>
    <row r="288" spans="1:9">
      <c r="A288" s="356"/>
      <c r="B288" s="357"/>
      <c r="C288" s="357"/>
      <c r="D288" s="357"/>
      <c r="E288" s="358"/>
      <c r="F288" s="159" t="s">
        <v>294</v>
      </c>
      <c r="G288" s="205">
        <f>'ORÇAMENTO SINTÉTICO'!H62</f>
        <v>19.46</v>
      </c>
    </row>
    <row r="289" spans="1:9">
      <c r="A289" s="361" t="s">
        <v>807</v>
      </c>
      <c r="B289" s="362"/>
      <c r="C289" s="362"/>
      <c r="D289" s="362"/>
      <c r="E289" s="362"/>
      <c r="F289" s="362"/>
      <c r="G289" s="363"/>
    </row>
    <row r="290" spans="1:9">
      <c r="A290" s="359" t="s">
        <v>273</v>
      </c>
      <c r="B290" s="360"/>
      <c r="C290" s="144" t="s">
        <v>274</v>
      </c>
      <c r="D290" s="144" t="s">
        <v>5</v>
      </c>
      <c r="E290" s="144" t="s">
        <v>275</v>
      </c>
      <c r="F290" s="144" t="s">
        <v>276</v>
      </c>
      <c r="G290" s="145" t="s">
        <v>11</v>
      </c>
    </row>
    <row r="291" spans="1:9" ht="25.5">
      <c r="A291" s="183" t="s">
        <v>556</v>
      </c>
      <c r="B291" s="184" t="s">
        <v>557</v>
      </c>
      <c r="C291" s="148" t="s">
        <v>355</v>
      </c>
      <c r="D291" s="189" t="s">
        <v>309</v>
      </c>
      <c r="E291" s="134" t="s">
        <v>553</v>
      </c>
      <c r="F291" s="134" t="s">
        <v>800</v>
      </c>
      <c r="G291" s="142" t="s">
        <v>801</v>
      </c>
    </row>
    <row r="292" spans="1:9">
      <c r="A292" s="183" t="s">
        <v>540</v>
      </c>
      <c r="B292" s="184" t="s">
        <v>541</v>
      </c>
      <c r="C292" s="148" t="s">
        <v>355</v>
      </c>
      <c r="D292" s="189" t="s">
        <v>356</v>
      </c>
      <c r="E292" s="134" t="s">
        <v>802</v>
      </c>
      <c r="F292" s="134" t="s">
        <v>783</v>
      </c>
      <c r="G292" s="142" t="s">
        <v>803</v>
      </c>
    </row>
    <row r="293" spans="1:9" ht="25.5">
      <c r="A293" s="183" t="s">
        <v>370</v>
      </c>
      <c r="B293" s="184" t="s">
        <v>345</v>
      </c>
      <c r="C293" s="148" t="s">
        <v>355</v>
      </c>
      <c r="D293" s="189" t="s">
        <v>292</v>
      </c>
      <c r="E293" s="134" t="s">
        <v>804</v>
      </c>
      <c r="F293" s="134" t="s">
        <v>372</v>
      </c>
      <c r="G293" s="142" t="s">
        <v>805</v>
      </c>
    </row>
    <row r="294" spans="1:9" ht="25.5">
      <c r="A294" s="183" t="s">
        <v>374</v>
      </c>
      <c r="B294" s="184" t="s">
        <v>375</v>
      </c>
      <c r="C294" s="148" t="s">
        <v>355</v>
      </c>
      <c r="D294" s="189" t="s">
        <v>292</v>
      </c>
      <c r="E294" s="134" t="s">
        <v>804</v>
      </c>
      <c r="F294" s="134" t="s">
        <v>376</v>
      </c>
      <c r="G294" s="142" t="s">
        <v>806</v>
      </c>
    </row>
    <row r="295" spans="1:9">
      <c r="A295" s="356"/>
      <c r="B295" s="357"/>
      <c r="C295" s="357"/>
      <c r="D295" s="357"/>
      <c r="E295" s="358"/>
      <c r="F295" s="159" t="s">
        <v>294</v>
      </c>
      <c r="G295" s="205">
        <f>'ORÇAMENTO SINTÉTICO'!H63</f>
        <v>51.21</v>
      </c>
    </row>
    <row r="296" spans="1:9">
      <c r="A296" s="361" t="s">
        <v>809</v>
      </c>
      <c r="B296" s="362"/>
      <c r="C296" s="362"/>
      <c r="D296" s="362"/>
      <c r="E296" s="362"/>
      <c r="F296" s="362"/>
      <c r="G296" s="363"/>
    </row>
    <row r="297" spans="1:9">
      <c r="A297" s="359" t="s">
        <v>273</v>
      </c>
      <c r="B297" s="360"/>
      <c r="C297" s="144" t="s">
        <v>274</v>
      </c>
      <c r="D297" s="144" t="s">
        <v>5</v>
      </c>
      <c r="E297" s="144" t="s">
        <v>275</v>
      </c>
      <c r="F297" s="144" t="s">
        <v>276</v>
      </c>
      <c r="G297" s="145" t="s">
        <v>11</v>
      </c>
    </row>
    <row r="298" spans="1:9" ht="25.5">
      <c r="A298" s="183" t="s">
        <v>544</v>
      </c>
      <c r="B298" s="184" t="s">
        <v>545</v>
      </c>
      <c r="C298" s="148" t="s">
        <v>355</v>
      </c>
      <c r="D298" s="189" t="s">
        <v>356</v>
      </c>
      <c r="E298" s="134" t="s">
        <v>810</v>
      </c>
      <c r="F298" s="134" t="s">
        <v>787</v>
      </c>
      <c r="G298" s="142" t="s">
        <v>811</v>
      </c>
    </row>
    <row r="299" spans="1:9" ht="25.5">
      <c r="A299" s="183" t="s">
        <v>546</v>
      </c>
      <c r="B299" s="184" t="s">
        <v>547</v>
      </c>
      <c r="C299" s="148" t="s">
        <v>355</v>
      </c>
      <c r="D299" s="189" t="s">
        <v>356</v>
      </c>
      <c r="E299" s="134" t="s">
        <v>368</v>
      </c>
      <c r="F299" s="134" t="s">
        <v>812</v>
      </c>
      <c r="G299" s="142" t="s">
        <v>812</v>
      </c>
    </row>
    <row r="300" spans="1:9" ht="25.5">
      <c r="A300" s="183" t="s">
        <v>537</v>
      </c>
      <c r="B300" s="184" t="s">
        <v>538</v>
      </c>
      <c r="C300" s="148" t="s">
        <v>355</v>
      </c>
      <c r="D300" s="189" t="s">
        <v>356</v>
      </c>
      <c r="E300" s="134" t="s">
        <v>813</v>
      </c>
      <c r="F300" s="134" t="s">
        <v>781</v>
      </c>
      <c r="G300" s="142" t="s">
        <v>814</v>
      </c>
    </row>
    <row r="301" spans="1:9">
      <c r="A301" s="183" t="s">
        <v>540</v>
      </c>
      <c r="B301" s="184" t="s">
        <v>541</v>
      </c>
      <c r="C301" s="148" t="s">
        <v>355</v>
      </c>
      <c r="D301" s="189" t="s">
        <v>356</v>
      </c>
      <c r="E301" s="134" t="s">
        <v>815</v>
      </c>
      <c r="F301" s="134" t="s">
        <v>783</v>
      </c>
      <c r="G301" s="142" t="s">
        <v>816</v>
      </c>
    </row>
    <row r="302" spans="1:9" ht="25.5">
      <c r="A302" s="183" t="s">
        <v>370</v>
      </c>
      <c r="B302" s="184" t="s">
        <v>345</v>
      </c>
      <c r="C302" s="148" t="s">
        <v>355</v>
      </c>
      <c r="D302" s="189" t="s">
        <v>292</v>
      </c>
      <c r="E302" s="134" t="s">
        <v>817</v>
      </c>
      <c r="F302" s="134" t="s">
        <v>372</v>
      </c>
      <c r="G302" s="142" t="s">
        <v>818</v>
      </c>
      <c r="I302" s="138"/>
    </row>
    <row r="303" spans="1:9" ht="25.5">
      <c r="A303" s="183" t="s">
        <v>374</v>
      </c>
      <c r="B303" s="184" t="s">
        <v>375</v>
      </c>
      <c r="C303" s="148" t="s">
        <v>355</v>
      </c>
      <c r="D303" s="189" t="s">
        <v>292</v>
      </c>
      <c r="E303" s="134" t="s">
        <v>817</v>
      </c>
      <c r="F303" s="134" t="s">
        <v>376</v>
      </c>
      <c r="G303" s="142" t="s">
        <v>819</v>
      </c>
    </row>
    <row r="304" spans="1:9">
      <c r="A304" s="356"/>
      <c r="B304" s="357"/>
      <c r="C304" s="357"/>
      <c r="D304" s="357"/>
      <c r="E304" s="358"/>
      <c r="F304" s="159" t="s">
        <v>294</v>
      </c>
      <c r="G304" s="205">
        <f>'ORÇAMENTO SINTÉTICO'!H64</f>
        <v>71.150000000000006</v>
      </c>
    </row>
    <row r="305" spans="1:7">
      <c r="A305" s="361" t="s">
        <v>820</v>
      </c>
      <c r="B305" s="362"/>
      <c r="C305" s="362"/>
      <c r="D305" s="362"/>
      <c r="E305" s="362"/>
      <c r="F305" s="362"/>
      <c r="G305" s="363"/>
    </row>
    <row r="306" spans="1:7">
      <c r="A306" s="359" t="s">
        <v>273</v>
      </c>
      <c r="B306" s="360"/>
      <c r="C306" s="144" t="s">
        <v>274</v>
      </c>
      <c r="D306" s="144" t="s">
        <v>5</v>
      </c>
      <c r="E306" s="144" t="s">
        <v>275</v>
      </c>
      <c r="F306" s="144" t="s">
        <v>276</v>
      </c>
      <c r="G306" s="145" t="s">
        <v>11</v>
      </c>
    </row>
    <row r="307" spans="1:7" ht="25.5">
      <c r="A307" s="183" t="s">
        <v>544</v>
      </c>
      <c r="B307" s="184" t="s">
        <v>545</v>
      </c>
      <c r="C307" s="148" t="s">
        <v>355</v>
      </c>
      <c r="D307" s="189" t="s">
        <v>356</v>
      </c>
      <c r="E307" s="134" t="s">
        <v>548</v>
      </c>
      <c r="F307" s="134" t="s">
        <v>787</v>
      </c>
      <c r="G307" s="142" t="s">
        <v>788</v>
      </c>
    </row>
    <row r="308" spans="1:7" ht="25.5">
      <c r="A308" s="183" t="s">
        <v>554</v>
      </c>
      <c r="B308" s="184" t="s">
        <v>555</v>
      </c>
      <c r="C308" s="148" t="s">
        <v>355</v>
      </c>
      <c r="D308" s="189" t="s">
        <v>356</v>
      </c>
      <c r="E308" s="134" t="s">
        <v>368</v>
      </c>
      <c r="F308" s="134" t="s">
        <v>509</v>
      </c>
      <c r="G308" s="142" t="s">
        <v>509</v>
      </c>
    </row>
    <row r="309" spans="1:7" ht="25.5">
      <c r="A309" s="183" t="s">
        <v>537</v>
      </c>
      <c r="B309" s="184" t="s">
        <v>538</v>
      </c>
      <c r="C309" s="148" t="s">
        <v>355</v>
      </c>
      <c r="D309" s="189" t="s">
        <v>356</v>
      </c>
      <c r="E309" s="134" t="s">
        <v>549</v>
      </c>
      <c r="F309" s="134" t="s">
        <v>781</v>
      </c>
      <c r="G309" s="142" t="s">
        <v>790</v>
      </c>
    </row>
    <row r="310" spans="1:7">
      <c r="A310" s="183" t="s">
        <v>540</v>
      </c>
      <c r="B310" s="184" t="s">
        <v>541</v>
      </c>
      <c r="C310" s="148" t="s">
        <v>355</v>
      </c>
      <c r="D310" s="189" t="s">
        <v>356</v>
      </c>
      <c r="E310" s="134" t="s">
        <v>381</v>
      </c>
      <c r="F310" s="134" t="s">
        <v>783</v>
      </c>
      <c r="G310" s="142" t="s">
        <v>784</v>
      </c>
    </row>
    <row r="311" spans="1:7" ht="25.5">
      <c r="A311" s="183" t="s">
        <v>370</v>
      </c>
      <c r="B311" s="184" t="s">
        <v>345</v>
      </c>
      <c r="C311" s="148" t="s">
        <v>355</v>
      </c>
      <c r="D311" s="189" t="s">
        <v>292</v>
      </c>
      <c r="E311" s="134" t="s">
        <v>550</v>
      </c>
      <c r="F311" s="134" t="s">
        <v>372</v>
      </c>
      <c r="G311" s="142" t="s">
        <v>791</v>
      </c>
    </row>
    <row r="312" spans="1:7" ht="25.5">
      <c r="A312" s="183" t="s">
        <v>374</v>
      </c>
      <c r="B312" s="184" t="s">
        <v>375</v>
      </c>
      <c r="C312" s="148" t="s">
        <v>355</v>
      </c>
      <c r="D312" s="189" t="s">
        <v>292</v>
      </c>
      <c r="E312" s="134" t="s">
        <v>550</v>
      </c>
      <c r="F312" s="134" t="s">
        <v>376</v>
      </c>
      <c r="G312" s="142" t="s">
        <v>792</v>
      </c>
    </row>
    <row r="313" spans="1:7">
      <c r="A313" s="356"/>
      <c r="B313" s="357"/>
      <c r="C313" s="357"/>
      <c r="D313" s="357"/>
      <c r="E313" s="358"/>
      <c r="F313" s="159" t="s">
        <v>294</v>
      </c>
      <c r="G313" s="205">
        <v>40.67</v>
      </c>
    </row>
    <row r="314" spans="1:7">
      <c r="A314" s="361" t="s">
        <v>560</v>
      </c>
      <c r="B314" s="362"/>
      <c r="C314" s="362"/>
      <c r="D314" s="362"/>
      <c r="E314" s="362"/>
      <c r="F314" s="362"/>
      <c r="G314" s="363"/>
    </row>
    <row r="315" spans="1:7">
      <c r="A315" s="359" t="s">
        <v>273</v>
      </c>
      <c r="B315" s="360"/>
      <c r="C315" s="144" t="s">
        <v>274</v>
      </c>
      <c r="D315" s="144" t="s">
        <v>5</v>
      </c>
      <c r="E315" s="144" t="s">
        <v>275</v>
      </c>
      <c r="F315" s="144" t="s">
        <v>276</v>
      </c>
      <c r="G315" s="145" t="s">
        <v>11</v>
      </c>
    </row>
    <row r="316" spans="1:7" ht="25.5">
      <c r="A316" s="183" t="s">
        <v>544</v>
      </c>
      <c r="B316" s="184" t="s">
        <v>545</v>
      </c>
      <c r="C316" s="148" t="s">
        <v>355</v>
      </c>
      <c r="D316" s="189" t="s">
        <v>356</v>
      </c>
      <c r="E316" s="134" t="s">
        <v>561</v>
      </c>
      <c r="F316" s="134" t="s">
        <v>787</v>
      </c>
      <c r="G316" s="142">
        <f>E316*F316</f>
        <v>0.72628999999999999</v>
      </c>
    </row>
    <row r="317" spans="1:7" ht="25.5">
      <c r="A317" s="183" t="s">
        <v>537</v>
      </c>
      <c r="B317" s="184" t="s">
        <v>538</v>
      </c>
      <c r="C317" s="148" t="s">
        <v>355</v>
      </c>
      <c r="D317" s="189" t="s">
        <v>356</v>
      </c>
      <c r="E317" s="134" t="s">
        <v>562</v>
      </c>
      <c r="F317" s="134" t="s">
        <v>781</v>
      </c>
      <c r="G317" s="142">
        <f t="shared" ref="G317:G321" si="13">E317*F317</f>
        <v>1.0460999999999998</v>
      </c>
    </row>
    <row r="318" spans="1:7" ht="25.5">
      <c r="A318" s="183" t="s">
        <v>563</v>
      </c>
      <c r="B318" s="184" t="s">
        <v>564</v>
      </c>
      <c r="C318" s="148" t="s">
        <v>355</v>
      </c>
      <c r="D318" s="189" t="s">
        <v>356</v>
      </c>
      <c r="E318" s="134" t="s">
        <v>368</v>
      </c>
      <c r="F318" s="134" t="s">
        <v>821</v>
      </c>
      <c r="G318" s="142">
        <f t="shared" si="13"/>
        <v>6.92</v>
      </c>
    </row>
    <row r="319" spans="1:7">
      <c r="A319" s="183" t="s">
        <v>540</v>
      </c>
      <c r="B319" s="184" t="s">
        <v>541</v>
      </c>
      <c r="C319" s="148" t="s">
        <v>355</v>
      </c>
      <c r="D319" s="189" t="s">
        <v>356</v>
      </c>
      <c r="E319" s="134" t="s">
        <v>565</v>
      </c>
      <c r="F319" s="134" t="s">
        <v>783</v>
      </c>
      <c r="G319" s="142">
        <f t="shared" si="13"/>
        <v>2.5926000000000001E-2</v>
      </c>
    </row>
    <row r="320" spans="1:7" ht="25.5">
      <c r="A320" s="183" t="s">
        <v>370</v>
      </c>
      <c r="B320" s="184" t="s">
        <v>345</v>
      </c>
      <c r="C320" s="148" t="s">
        <v>355</v>
      </c>
      <c r="D320" s="189" t="s">
        <v>292</v>
      </c>
      <c r="E320" s="134" t="s">
        <v>566</v>
      </c>
      <c r="F320" s="134" t="s">
        <v>372</v>
      </c>
      <c r="G320" s="142">
        <f t="shared" si="13"/>
        <v>1.2580309999999999</v>
      </c>
    </row>
    <row r="321" spans="1:7" ht="25.5">
      <c r="A321" s="183" t="s">
        <v>374</v>
      </c>
      <c r="B321" s="184" t="s">
        <v>375</v>
      </c>
      <c r="C321" s="148" t="s">
        <v>355</v>
      </c>
      <c r="D321" s="189" t="s">
        <v>292</v>
      </c>
      <c r="E321" s="134" t="s">
        <v>566</v>
      </c>
      <c r="F321" s="134" t="s">
        <v>376</v>
      </c>
      <c r="G321" s="142">
        <f t="shared" si="13"/>
        <v>1.5301979999999999</v>
      </c>
    </row>
    <row r="322" spans="1:7">
      <c r="A322" s="356"/>
      <c r="B322" s="357"/>
      <c r="C322" s="357"/>
      <c r="D322" s="357"/>
      <c r="E322" s="358"/>
      <c r="F322" s="159" t="s">
        <v>294</v>
      </c>
      <c r="G322" s="205">
        <f>'ORÇAMENTO SINTÉTICO'!H66</f>
        <v>11.48</v>
      </c>
    </row>
    <row r="323" spans="1:7">
      <c r="A323" s="361" t="s">
        <v>822</v>
      </c>
      <c r="B323" s="362"/>
      <c r="C323" s="362"/>
      <c r="D323" s="362"/>
      <c r="E323" s="362"/>
      <c r="F323" s="362"/>
      <c r="G323" s="363"/>
    </row>
    <row r="324" spans="1:7">
      <c r="A324" s="359" t="s">
        <v>273</v>
      </c>
      <c r="B324" s="360"/>
      <c r="C324" s="144" t="s">
        <v>274</v>
      </c>
      <c r="D324" s="144" t="s">
        <v>5</v>
      </c>
      <c r="E324" s="144" t="s">
        <v>275</v>
      </c>
      <c r="F324" s="144" t="s">
        <v>276</v>
      </c>
      <c r="G324" s="145" t="s">
        <v>11</v>
      </c>
    </row>
    <row r="325" spans="1:7" ht="25.5">
      <c r="A325" s="183" t="s">
        <v>544</v>
      </c>
      <c r="B325" s="184" t="s">
        <v>545</v>
      </c>
      <c r="C325" s="148" t="s">
        <v>355</v>
      </c>
      <c r="D325" s="189" t="s">
        <v>356</v>
      </c>
      <c r="E325" s="133" t="s">
        <v>567</v>
      </c>
      <c r="F325" s="134" t="s">
        <v>787</v>
      </c>
      <c r="G325" s="142" t="s">
        <v>823</v>
      </c>
    </row>
    <row r="326" spans="1:7" ht="25.5">
      <c r="A326" s="183" t="s">
        <v>568</v>
      </c>
      <c r="B326" s="184" t="s">
        <v>569</v>
      </c>
      <c r="C326" s="148" t="s">
        <v>355</v>
      </c>
      <c r="D326" s="189" t="s">
        <v>356</v>
      </c>
      <c r="E326" s="133" t="s">
        <v>368</v>
      </c>
      <c r="F326" s="134" t="s">
        <v>824</v>
      </c>
      <c r="G326" s="142" t="s">
        <v>824</v>
      </c>
    </row>
    <row r="327" spans="1:7" ht="25.5">
      <c r="A327" s="183" t="s">
        <v>537</v>
      </c>
      <c r="B327" s="184" t="s">
        <v>538</v>
      </c>
      <c r="C327" s="148" t="s">
        <v>355</v>
      </c>
      <c r="D327" s="189" t="s">
        <v>356</v>
      </c>
      <c r="E327" s="133" t="s">
        <v>570</v>
      </c>
      <c r="F327" s="134" t="s">
        <v>781</v>
      </c>
      <c r="G327" s="142" t="s">
        <v>825</v>
      </c>
    </row>
    <row r="328" spans="1:7">
      <c r="A328" s="183" t="s">
        <v>540</v>
      </c>
      <c r="B328" s="184" t="s">
        <v>541</v>
      </c>
      <c r="C328" s="148" t="s">
        <v>355</v>
      </c>
      <c r="D328" s="189" t="s">
        <v>356</v>
      </c>
      <c r="E328" s="133" t="s">
        <v>571</v>
      </c>
      <c r="F328" s="134" t="s">
        <v>783</v>
      </c>
      <c r="G328" s="142" t="s">
        <v>784</v>
      </c>
    </row>
    <row r="329" spans="1:7" ht="25.5">
      <c r="A329" s="183" t="s">
        <v>370</v>
      </c>
      <c r="B329" s="184" t="s">
        <v>345</v>
      </c>
      <c r="C329" s="148" t="s">
        <v>355</v>
      </c>
      <c r="D329" s="189" t="s">
        <v>292</v>
      </c>
      <c r="E329" s="133" t="s">
        <v>572</v>
      </c>
      <c r="F329" s="134" t="s">
        <v>372</v>
      </c>
      <c r="G329" s="142" t="s">
        <v>826</v>
      </c>
    </row>
    <row r="330" spans="1:7" ht="25.5">
      <c r="A330" s="183" t="s">
        <v>374</v>
      </c>
      <c r="B330" s="184" t="s">
        <v>375</v>
      </c>
      <c r="C330" s="148" t="s">
        <v>355</v>
      </c>
      <c r="D330" s="189" t="s">
        <v>292</v>
      </c>
      <c r="E330" s="133" t="s">
        <v>572</v>
      </c>
      <c r="F330" s="134" t="s">
        <v>376</v>
      </c>
      <c r="G330" s="142" t="s">
        <v>827</v>
      </c>
    </row>
    <row r="331" spans="1:7">
      <c r="A331" s="356"/>
      <c r="B331" s="357"/>
      <c r="C331" s="357"/>
      <c r="D331" s="357"/>
      <c r="E331" s="358"/>
      <c r="F331" s="159" t="s">
        <v>294</v>
      </c>
      <c r="G331" s="205">
        <v>21.360000000000003</v>
      </c>
    </row>
    <row r="332" spans="1:7">
      <c r="A332" s="361" t="s">
        <v>573</v>
      </c>
      <c r="B332" s="362"/>
      <c r="C332" s="362"/>
      <c r="D332" s="362"/>
      <c r="E332" s="362"/>
      <c r="F332" s="362"/>
      <c r="G332" s="363"/>
    </row>
    <row r="333" spans="1:7">
      <c r="A333" s="359" t="s">
        <v>273</v>
      </c>
      <c r="B333" s="360"/>
      <c r="C333" s="144" t="s">
        <v>274</v>
      </c>
      <c r="D333" s="144" t="s">
        <v>5</v>
      </c>
      <c r="E333" s="144" t="s">
        <v>275</v>
      </c>
      <c r="F333" s="144" t="s">
        <v>276</v>
      </c>
      <c r="G333" s="145" t="s">
        <v>11</v>
      </c>
    </row>
    <row r="334" spans="1:7" ht="25.5">
      <c r="A334" s="183" t="s">
        <v>574</v>
      </c>
      <c r="B334" s="184" t="s">
        <v>575</v>
      </c>
      <c r="C334" s="148" t="s">
        <v>355</v>
      </c>
      <c r="D334" s="189" t="s">
        <v>309</v>
      </c>
      <c r="E334" s="134" t="s">
        <v>553</v>
      </c>
      <c r="F334" s="134" t="s">
        <v>830</v>
      </c>
      <c r="G334" s="142" t="s">
        <v>831</v>
      </c>
    </row>
    <row r="335" spans="1:7">
      <c r="A335" s="183" t="s">
        <v>540</v>
      </c>
      <c r="B335" s="184" t="s">
        <v>541</v>
      </c>
      <c r="C335" s="148" t="s">
        <v>355</v>
      </c>
      <c r="D335" s="189" t="s">
        <v>443</v>
      </c>
      <c r="E335" s="134" t="s">
        <v>576</v>
      </c>
      <c r="F335" s="134" t="s">
        <v>783</v>
      </c>
      <c r="G335" s="142" t="s">
        <v>832</v>
      </c>
    </row>
    <row r="336" spans="1:7" ht="25.5">
      <c r="A336" s="183" t="s">
        <v>370</v>
      </c>
      <c r="B336" s="184" t="s">
        <v>345</v>
      </c>
      <c r="C336" s="148" t="s">
        <v>355</v>
      </c>
      <c r="D336" s="189" t="s">
        <v>292</v>
      </c>
      <c r="E336" s="134" t="s">
        <v>577</v>
      </c>
      <c r="F336" s="134" t="s">
        <v>372</v>
      </c>
      <c r="G336" s="142" t="s">
        <v>833</v>
      </c>
    </row>
    <row r="337" spans="1:7" ht="25.5">
      <c r="A337" s="183" t="s">
        <v>374</v>
      </c>
      <c r="B337" s="184" t="s">
        <v>375</v>
      </c>
      <c r="C337" s="148" t="s">
        <v>355</v>
      </c>
      <c r="D337" s="189" t="s">
        <v>292</v>
      </c>
      <c r="E337" s="134" t="s">
        <v>577</v>
      </c>
      <c r="F337" s="134" t="s">
        <v>376</v>
      </c>
      <c r="G337" s="142" t="s">
        <v>834</v>
      </c>
    </row>
    <row r="338" spans="1:7">
      <c r="A338" s="356"/>
      <c r="B338" s="357"/>
      <c r="C338" s="357"/>
      <c r="D338" s="357"/>
      <c r="E338" s="358"/>
      <c r="F338" s="159" t="s">
        <v>294</v>
      </c>
      <c r="G338" s="205">
        <f>'ORÇAMENTO SINTÉTICO'!H68</f>
        <v>5.66</v>
      </c>
    </row>
    <row r="339" spans="1:7">
      <c r="A339" s="361" t="s">
        <v>578</v>
      </c>
      <c r="B339" s="362"/>
      <c r="C339" s="362"/>
      <c r="D339" s="362"/>
      <c r="E339" s="362"/>
      <c r="F339" s="362"/>
      <c r="G339" s="363"/>
    </row>
    <row r="340" spans="1:7">
      <c r="A340" s="359" t="s">
        <v>273</v>
      </c>
      <c r="B340" s="360"/>
      <c r="C340" s="144" t="s">
        <v>274</v>
      </c>
      <c r="D340" s="144" t="s">
        <v>5</v>
      </c>
      <c r="E340" s="144" t="s">
        <v>275</v>
      </c>
      <c r="F340" s="144" t="s">
        <v>276</v>
      </c>
      <c r="G340" s="145" t="s">
        <v>11</v>
      </c>
    </row>
    <row r="341" spans="1:7">
      <c r="A341" s="183" t="s">
        <v>579</v>
      </c>
      <c r="B341" s="184" t="s">
        <v>176</v>
      </c>
      <c r="C341" s="148" t="s">
        <v>279</v>
      </c>
      <c r="D341" s="189" t="s">
        <v>443</v>
      </c>
      <c r="E341" s="206">
        <v>1</v>
      </c>
      <c r="F341" s="207">
        <v>7.93</v>
      </c>
      <c r="G341" s="142">
        <f>E341*F341</f>
        <v>7.93</v>
      </c>
    </row>
    <row r="342" spans="1:7">
      <c r="A342" s="183" t="s">
        <v>580</v>
      </c>
      <c r="B342" s="184" t="s">
        <v>581</v>
      </c>
      <c r="C342" s="148" t="s">
        <v>279</v>
      </c>
      <c r="D342" s="189" t="s">
        <v>362</v>
      </c>
      <c r="E342" s="206">
        <v>7.0000000000000001E-3</v>
      </c>
      <c r="F342" s="207">
        <v>44.08</v>
      </c>
      <c r="G342" s="142">
        <f t="shared" ref="G342:G345" si="14">E342*F342</f>
        <v>0.30856</v>
      </c>
    </row>
    <row r="343" spans="1:7">
      <c r="A343" s="183" t="s">
        <v>582</v>
      </c>
      <c r="B343" s="184" t="s">
        <v>583</v>
      </c>
      <c r="C343" s="148" t="s">
        <v>279</v>
      </c>
      <c r="D343" s="189" t="s">
        <v>584</v>
      </c>
      <c r="E343" s="206">
        <v>0.05</v>
      </c>
      <c r="F343" s="207">
        <v>7.95</v>
      </c>
      <c r="G343" s="142">
        <f t="shared" si="14"/>
        <v>0.39750000000000002</v>
      </c>
    </row>
    <row r="344" spans="1:7" ht="25.5">
      <c r="A344" s="183">
        <v>280008</v>
      </c>
      <c r="B344" s="184" t="s">
        <v>345</v>
      </c>
      <c r="C344" s="148" t="s">
        <v>279</v>
      </c>
      <c r="D344" s="189" t="s">
        <v>292</v>
      </c>
      <c r="E344" s="206">
        <v>0.18</v>
      </c>
      <c r="F344" s="207">
        <v>18.61</v>
      </c>
      <c r="G344" s="142">
        <f t="shared" si="14"/>
        <v>3.3497999999999997</v>
      </c>
    </row>
    <row r="345" spans="1:7" ht="25.5">
      <c r="A345" s="183">
        <v>280016</v>
      </c>
      <c r="B345" s="184" t="s">
        <v>375</v>
      </c>
      <c r="C345" s="148" t="s">
        <v>279</v>
      </c>
      <c r="D345" s="189" t="s">
        <v>292</v>
      </c>
      <c r="E345" s="206">
        <v>0.18</v>
      </c>
      <c r="F345" s="207">
        <v>23.16</v>
      </c>
      <c r="G345" s="142">
        <f t="shared" si="14"/>
        <v>4.1688000000000001</v>
      </c>
    </row>
    <row r="346" spans="1:7">
      <c r="A346" s="356"/>
      <c r="B346" s="357"/>
      <c r="C346" s="357"/>
      <c r="D346" s="357"/>
      <c r="E346" s="358"/>
      <c r="F346" s="175" t="s">
        <v>294</v>
      </c>
      <c r="G346" s="176">
        <v>16.16</v>
      </c>
    </row>
    <row r="347" spans="1:7">
      <c r="A347" s="361" t="s">
        <v>585</v>
      </c>
      <c r="B347" s="362"/>
      <c r="C347" s="362"/>
      <c r="D347" s="362"/>
      <c r="E347" s="362"/>
      <c r="F347" s="362"/>
      <c r="G347" s="363"/>
    </row>
    <row r="348" spans="1:7">
      <c r="A348" s="359" t="s">
        <v>273</v>
      </c>
      <c r="B348" s="360"/>
      <c r="C348" s="144" t="s">
        <v>274</v>
      </c>
      <c r="D348" s="144" t="s">
        <v>5</v>
      </c>
      <c r="E348" s="144" t="s">
        <v>275</v>
      </c>
      <c r="F348" s="144" t="s">
        <v>276</v>
      </c>
      <c r="G348" s="145" t="s">
        <v>11</v>
      </c>
    </row>
    <row r="349" spans="1:7">
      <c r="A349" s="183" t="s">
        <v>586</v>
      </c>
      <c r="B349" s="184" t="s">
        <v>587</v>
      </c>
      <c r="C349" s="148" t="s">
        <v>279</v>
      </c>
      <c r="D349" s="189" t="s">
        <v>306</v>
      </c>
      <c r="E349" s="206">
        <v>1</v>
      </c>
      <c r="F349" s="207">
        <v>15.87</v>
      </c>
      <c r="G349" s="142">
        <f t="shared" ref="G349:G352" si="15">E349*F349</f>
        <v>15.87</v>
      </c>
    </row>
    <row r="350" spans="1:7">
      <c r="A350" s="183" t="s">
        <v>580</v>
      </c>
      <c r="B350" s="184" t="s">
        <v>581</v>
      </c>
      <c r="C350" s="148" t="s">
        <v>279</v>
      </c>
      <c r="D350" s="189" t="s">
        <v>362</v>
      </c>
      <c r="E350" s="206">
        <v>0.11</v>
      </c>
      <c r="F350" s="207">
        <v>44.08</v>
      </c>
      <c r="G350" s="142">
        <f t="shared" si="15"/>
        <v>4.8487999999999998</v>
      </c>
    </row>
    <row r="351" spans="1:7">
      <c r="A351" s="183" t="s">
        <v>582</v>
      </c>
      <c r="B351" s="184" t="s">
        <v>583</v>
      </c>
      <c r="C351" s="148" t="s">
        <v>279</v>
      </c>
      <c r="D351" s="189" t="s">
        <v>584</v>
      </c>
      <c r="E351" s="206">
        <v>0.08</v>
      </c>
      <c r="F351" s="207">
        <v>7.95</v>
      </c>
      <c r="G351" s="142">
        <f t="shared" si="15"/>
        <v>0.63600000000000001</v>
      </c>
    </row>
    <row r="352" spans="1:7" ht="25.5">
      <c r="A352" s="183">
        <v>280008</v>
      </c>
      <c r="B352" s="184" t="s">
        <v>345</v>
      </c>
      <c r="C352" s="148" t="s">
        <v>279</v>
      </c>
      <c r="D352" s="189" t="s">
        <v>292</v>
      </c>
      <c r="E352" s="206">
        <v>0.19</v>
      </c>
      <c r="F352" s="207">
        <v>18.61</v>
      </c>
      <c r="G352" s="142">
        <f t="shared" si="15"/>
        <v>3.5358999999999998</v>
      </c>
    </row>
    <row r="353" spans="1:7" ht="25.5">
      <c r="A353" s="183">
        <v>280016</v>
      </c>
      <c r="B353" s="184" t="s">
        <v>375</v>
      </c>
      <c r="C353" s="148" t="s">
        <v>279</v>
      </c>
      <c r="D353" s="189" t="s">
        <v>292</v>
      </c>
      <c r="E353" s="206">
        <v>0.19</v>
      </c>
      <c r="F353" s="207">
        <v>23.16</v>
      </c>
      <c r="G353" s="142">
        <f t="shared" ref="G353" si="16">E353*F353</f>
        <v>4.4004000000000003</v>
      </c>
    </row>
    <row r="354" spans="1:7">
      <c r="A354" s="356"/>
      <c r="B354" s="357"/>
      <c r="C354" s="357"/>
      <c r="D354" s="357"/>
      <c r="E354" s="358"/>
      <c r="F354" s="175" t="s">
        <v>294</v>
      </c>
      <c r="G354" s="176">
        <f>'ORÇAMENTO SINTÉTICO'!H70</f>
        <v>24.93</v>
      </c>
    </row>
    <row r="355" spans="1:7">
      <c r="A355" s="361" t="s">
        <v>588</v>
      </c>
      <c r="B355" s="362"/>
      <c r="C355" s="362"/>
      <c r="D355" s="362"/>
      <c r="E355" s="362"/>
      <c r="F355" s="362"/>
      <c r="G355" s="363"/>
    </row>
    <row r="356" spans="1:7">
      <c r="A356" s="359" t="s">
        <v>273</v>
      </c>
      <c r="B356" s="360"/>
      <c r="C356" s="144" t="s">
        <v>274</v>
      </c>
      <c r="D356" s="144" t="s">
        <v>5</v>
      </c>
      <c r="E356" s="144" t="s">
        <v>275</v>
      </c>
      <c r="F356" s="144" t="s">
        <v>276</v>
      </c>
      <c r="G356" s="145" t="s">
        <v>11</v>
      </c>
    </row>
    <row r="357" spans="1:7">
      <c r="A357" s="183" t="s">
        <v>589</v>
      </c>
      <c r="B357" s="184" t="s">
        <v>182</v>
      </c>
      <c r="C357" s="148" t="s">
        <v>279</v>
      </c>
      <c r="D357" s="189" t="s">
        <v>306</v>
      </c>
      <c r="E357" s="206">
        <v>1</v>
      </c>
      <c r="F357" s="207">
        <v>2</v>
      </c>
      <c r="G357" s="142">
        <f t="shared" ref="G357:G361" si="17">E357*F357</f>
        <v>2</v>
      </c>
    </row>
    <row r="358" spans="1:7">
      <c r="A358" s="183" t="s">
        <v>580</v>
      </c>
      <c r="B358" s="184" t="s">
        <v>581</v>
      </c>
      <c r="C358" s="148" t="s">
        <v>279</v>
      </c>
      <c r="D358" s="189" t="s">
        <v>362</v>
      </c>
      <c r="E358" s="206">
        <v>4.0000000000000001E-3</v>
      </c>
      <c r="F358" s="207">
        <v>44.08</v>
      </c>
      <c r="G358" s="142">
        <f t="shared" si="17"/>
        <v>0.17632</v>
      </c>
    </row>
    <row r="359" spans="1:7">
      <c r="A359" s="183" t="s">
        <v>582</v>
      </c>
      <c r="B359" s="184" t="s">
        <v>583</v>
      </c>
      <c r="C359" s="148" t="s">
        <v>279</v>
      </c>
      <c r="D359" s="189" t="s">
        <v>584</v>
      </c>
      <c r="E359" s="206">
        <v>1.0999999999999999E-2</v>
      </c>
      <c r="F359" s="207">
        <v>7.95</v>
      </c>
      <c r="G359" s="142">
        <f t="shared" si="17"/>
        <v>8.745E-2</v>
      </c>
    </row>
    <row r="360" spans="1:7" ht="25.5">
      <c r="A360" s="183">
        <v>280008</v>
      </c>
      <c r="B360" s="184" t="s">
        <v>345</v>
      </c>
      <c r="C360" s="148" t="s">
        <v>279</v>
      </c>
      <c r="D360" s="189" t="s">
        <v>292</v>
      </c>
      <c r="E360" s="206">
        <v>0.18</v>
      </c>
      <c r="F360" s="207">
        <v>18.61</v>
      </c>
      <c r="G360" s="142">
        <f t="shared" si="17"/>
        <v>3.3497999999999997</v>
      </c>
    </row>
    <row r="361" spans="1:7" ht="25.5">
      <c r="A361" s="183">
        <v>280016</v>
      </c>
      <c r="B361" s="184" t="s">
        <v>375</v>
      </c>
      <c r="C361" s="148" t="s">
        <v>279</v>
      </c>
      <c r="D361" s="189" t="s">
        <v>292</v>
      </c>
      <c r="E361" s="206">
        <v>0.18</v>
      </c>
      <c r="F361" s="207">
        <v>23.16</v>
      </c>
      <c r="G361" s="142">
        <f t="shared" si="17"/>
        <v>4.1688000000000001</v>
      </c>
    </row>
    <row r="362" spans="1:7">
      <c r="A362" s="356"/>
      <c r="B362" s="357"/>
      <c r="C362" s="357"/>
      <c r="D362" s="357"/>
      <c r="E362" s="358"/>
      <c r="F362" s="175" t="s">
        <v>294</v>
      </c>
      <c r="G362" s="176">
        <f>'ORÇAMENTO SINTÉTICO'!H71</f>
        <v>10.55</v>
      </c>
    </row>
    <row r="363" spans="1:7">
      <c r="A363" s="361" t="s">
        <v>842</v>
      </c>
      <c r="B363" s="362"/>
      <c r="C363" s="362"/>
      <c r="D363" s="362"/>
      <c r="E363" s="362"/>
      <c r="F363" s="362"/>
      <c r="G363" s="363"/>
    </row>
    <row r="364" spans="1:7">
      <c r="A364" s="359" t="s">
        <v>273</v>
      </c>
      <c r="B364" s="360"/>
      <c r="C364" s="144" t="s">
        <v>274</v>
      </c>
      <c r="D364" s="144" t="s">
        <v>5</v>
      </c>
      <c r="E364" s="144" t="s">
        <v>275</v>
      </c>
      <c r="F364" s="144" t="s">
        <v>276</v>
      </c>
      <c r="G364" s="145" t="s">
        <v>11</v>
      </c>
    </row>
    <row r="365" spans="1:7">
      <c r="A365" s="183" t="s">
        <v>589</v>
      </c>
      <c r="B365" s="184" t="s">
        <v>185</v>
      </c>
      <c r="C365" s="148" t="s">
        <v>279</v>
      </c>
      <c r="D365" s="189" t="s">
        <v>306</v>
      </c>
      <c r="E365" s="206">
        <v>1</v>
      </c>
      <c r="F365" s="207">
        <v>11.55</v>
      </c>
      <c r="G365" s="142">
        <f t="shared" ref="G365:G369" si="18">E365*F365</f>
        <v>11.55</v>
      </c>
    </row>
    <row r="366" spans="1:7">
      <c r="A366" s="183" t="s">
        <v>580</v>
      </c>
      <c r="B366" s="184" t="s">
        <v>581</v>
      </c>
      <c r="C366" s="148" t="s">
        <v>279</v>
      </c>
      <c r="D366" s="189" t="s">
        <v>362</v>
      </c>
      <c r="E366" s="206">
        <v>4.0000000000000001E-3</v>
      </c>
      <c r="F366" s="207">
        <v>44.08</v>
      </c>
      <c r="G366" s="142">
        <f t="shared" si="18"/>
        <v>0.17632</v>
      </c>
    </row>
    <row r="367" spans="1:7">
      <c r="A367" s="183" t="s">
        <v>582</v>
      </c>
      <c r="B367" s="184" t="s">
        <v>583</v>
      </c>
      <c r="C367" s="148" t="s">
        <v>279</v>
      </c>
      <c r="D367" s="189" t="s">
        <v>584</v>
      </c>
      <c r="E367" s="206">
        <v>1.0999999999999999E-2</v>
      </c>
      <c r="F367" s="207">
        <v>7.95</v>
      </c>
      <c r="G367" s="142">
        <f t="shared" si="18"/>
        <v>8.745E-2</v>
      </c>
    </row>
    <row r="368" spans="1:7" ht="25.5">
      <c r="A368" s="183">
        <v>280008</v>
      </c>
      <c r="B368" s="184" t="s">
        <v>345</v>
      </c>
      <c r="C368" s="148" t="s">
        <v>279</v>
      </c>
      <c r="D368" s="189" t="s">
        <v>292</v>
      </c>
      <c r="E368" s="206">
        <v>0.18</v>
      </c>
      <c r="F368" s="207">
        <v>18.61</v>
      </c>
      <c r="G368" s="142">
        <f t="shared" si="18"/>
        <v>3.3497999999999997</v>
      </c>
    </row>
    <row r="369" spans="1:7" ht="25.5">
      <c r="A369" s="183">
        <v>280016</v>
      </c>
      <c r="B369" s="184" t="s">
        <v>375</v>
      </c>
      <c r="C369" s="148" t="s">
        <v>279</v>
      </c>
      <c r="D369" s="189" t="s">
        <v>292</v>
      </c>
      <c r="E369" s="206">
        <v>0.18</v>
      </c>
      <c r="F369" s="207">
        <v>23.16</v>
      </c>
      <c r="G369" s="142">
        <f t="shared" si="18"/>
        <v>4.1688000000000001</v>
      </c>
    </row>
    <row r="370" spans="1:7">
      <c r="A370" s="356"/>
      <c r="B370" s="357"/>
      <c r="C370" s="357"/>
      <c r="D370" s="357"/>
      <c r="E370" s="358"/>
      <c r="F370" s="175" t="s">
        <v>294</v>
      </c>
      <c r="G370" s="176">
        <f>'ORÇAMENTO SINTÉTICO'!H72</f>
        <v>31.38</v>
      </c>
    </row>
    <row r="371" spans="1:7">
      <c r="A371" s="361" t="s">
        <v>835</v>
      </c>
      <c r="B371" s="362"/>
      <c r="C371" s="362"/>
      <c r="D371" s="362"/>
      <c r="E371" s="362"/>
      <c r="F371" s="362"/>
      <c r="G371" s="363"/>
    </row>
    <row r="372" spans="1:7">
      <c r="A372" s="359" t="s">
        <v>273</v>
      </c>
      <c r="B372" s="360"/>
      <c r="C372" s="144" t="s">
        <v>274</v>
      </c>
      <c r="D372" s="144" t="s">
        <v>5</v>
      </c>
      <c r="E372" s="144" t="s">
        <v>275</v>
      </c>
      <c r="F372" s="144" t="s">
        <v>276</v>
      </c>
      <c r="G372" s="145" t="s">
        <v>11</v>
      </c>
    </row>
    <row r="373" spans="1:7">
      <c r="A373" s="183" t="s">
        <v>590</v>
      </c>
      <c r="B373" s="184" t="s">
        <v>591</v>
      </c>
      <c r="C373" s="148" t="s">
        <v>279</v>
      </c>
      <c r="D373" s="189" t="s">
        <v>306</v>
      </c>
      <c r="E373" s="206">
        <v>1</v>
      </c>
      <c r="F373" s="207">
        <v>27</v>
      </c>
      <c r="G373" s="208">
        <f t="shared" ref="G373:G376" si="19">E373*F373</f>
        <v>27</v>
      </c>
    </row>
    <row r="374" spans="1:7">
      <c r="A374" s="183" t="s">
        <v>592</v>
      </c>
      <c r="B374" s="184" t="s">
        <v>593</v>
      </c>
      <c r="C374" s="148" t="s">
        <v>279</v>
      </c>
      <c r="D374" s="189" t="s">
        <v>309</v>
      </c>
      <c r="E374" s="206">
        <v>0.36</v>
      </c>
      <c r="F374" s="207">
        <v>0.37</v>
      </c>
      <c r="G374" s="208">
        <f t="shared" si="19"/>
        <v>0.13319999999999999</v>
      </c>
    </row>
    <row r="375" spans="1:7" ht="25.5">
      <c r="A375" s="183">
        <v>280008</v>
      </c>
      <c r="B375" s="184" t="s">
        <v>345</v>
      </c>
      <c r="C375" s="148" t="s">
        <v>279</v>
      </c>
      <c r="D375" s="189" t="s">
        <v>292</v>
      </c>
      <c r="E375" s="206">
        <v>0.5</v>
      </c>
      <c r="F375" s="207">
        <v>18.61</v>
      </c>
      <c r="G375" s="208">
        <f t="shared" si="19"/>
        <v>9.3049999999999997</v>
      </c>
    </row>
    <row r="376" spans="1:7" ht="25.5">
      <c r="A376" s="183">
        <v>280016</v>
      </c>
      <c r="B376" s="184" t="s">
        <v>375</v>
      </c>
      <c r="C376" s="148" t="s">
        <v>279</v>
      </c>
      <c r="D376" s="189" t="s">
        <v>292</v>
      </c>
      <c r="E376" s="206">
        <v>0.15</v>
      </c>
      <c r="F376" s="207">
        <v>23.16</v>
      </c>
      <c r="G376" s="208">
        <f t="shared" si="19"/>
        <v>3.4739999999999998</v>
      </c>
    </row>
    <row r="377" spans="1:7">
      <c r="A377" s="356"/>
      <c r="B377" s="357"/>
      <c r="C377" s="357"/>
      <c r="D377" s="357"/>
      <c r="E377" s="358"/>
      <c r="F377" s="175" t="s">
        <v>294</v>
      </c>
      <c r="G377" s="176">
        <f>'ORÇAMENTO SINTÉTICO'!H73</f>
        <v>31.53</v>
      </c>
    </row>
    <row r="378" spans="1:7">
      <c r="A378" s="361" t="s">
        <v>836</v>
      </c>
      <c r="B378" s="362"/>
      <c r="C378" s="362"/>
      <c r="D378" s="362"/>
      <c r="E378" s="362"/>
      <c r="F378" s="362"/>
      <c r="G378" s="363"/>
    </row>
    <row r="379" spans="1:7">
      <c r="A379" s="359" t="s">
        <v>273</v>
      </c>
      <c r="B379" s="360"/>
      <c r="C379" s="144" t="s">
        <v>274</v>
      </c>
      <c r="D379" s="144" t="s">
        <v>5</v>
      </c>
      <c r="E379" s="144" t="s">
        <v>275</v>
      </c>
      <c r="F379" s="144" t="s">
        <v>276</v>
      </c>
      <c r="G379" s="145" t="s">
        <v>11</v>
      </c>
    </row>
    <row r="380" spans="1:7" ht="25.5">
      <c r="A380" s="183" t="s">
        <v>544</v>
      </c>
      <c r="B380" s="184" t="s">
        <v>545</v>
      </c>
      <c r="C380" s="148" t="s">
        <v>355</v>
      </c>
      <c r="D380" s="189" t="s">
        <v>356</v>
      </c>
      <c r="E380" s="134" t="s">
        <v>594</v>
      </c>
      <c r="F380" s="134" t="s">
        <v>787</v>
      </c>
      <c r="G380" s="142" t="s">
        <v>843</v>
      </c>
    </row>
    <row r="381" spans="1:7" ht="25.5">
      <c r="A381" s="183" t="s">
        <v>595</v>
      </c>
      <c r="B381" s="184" t="s">
        <v>596</v>
      </c>
      <c r="C381" s="148" t="s">
        <v>355</v>
      </c>
      <c r="D381" s="189" t="s">
        <v>356</v>
      </c>
      <c r="E381" s="134" t="s">
        <v>368</v>
      </c>
      <c r="F381" s="134" t="s">
        <v>844</v>
      </c>
      <c r="G381" s="142" t="s">
        <v>844</v>
      </c>
    </row>
    <row r="382" spans="1:7" ht="25.5">
      <c r="A382" s="183" t="s">
        <v>537</v>
      </c>
      <c r="B382" s="184" t="s">
        <v>538</v>
      </c>
      <c r="C382" s="148" t="s">
        <v>355</v>
      </c>
      <c r="D382" s="189" t="s">
        <v>356</v>
      </c>
      <c r="E382" s="134" t="s">
        <v>558</v>
      </c>
      <c r="F382" s="134" t="s">
        <v>781</v>
      </c>
      <c r="G382" s="142" t="s">
        <v>845</v>
      </c>
    </row>
    <row r="383" spans="1:7">
      <c r="A383" s="183" t="s">
        <v>540</v>
      </c>
      <c r="B383" s="184" t="s">
        <v>541</v>
      </c>
      <c r="C383" s="148" t="s">
        <v>355</v>
      </c>
      <c r="D383" s="189" t="s">
        <v>356</v>
      </c>
      <c r="E383" s="134" t="s">
        <v>597</v>
      </c>
      <c r="F383" s="134" t="s">
        <v>783</v>
      </c>
      <c r="G383" s="142" t="s">
        <v>846</v>
      </c>
    </row>
    <row r="384" spans="1:7" ht="25.5">
      <c r="A384" s="183" t="s">
        <v>370</v>
      </c>
      <c r="B384" s="184" t="s">
        <v>345</v>
      </c>
      <c r="C384" s="148" t="s">
        <v>355</v>
      </c>
      <c r="D384" s="189" t="s">
        <v>292</v>
      </c>
      <c r="E384" s="134" t="s">
        <v>598</v>
      </c>
      <c r="F384" s="134" t="s">
        <v>372</v>
      </c>
      <c r="G384" s="142" t="s">
        <v>847</v>
      </c>
    </row>
    <row r="385" spans="1:7" ht="25.5">
      <c r="A385" s="183" t="s">
        <v>374</v>
      </c>
      <c r="B385" s="184" t="s">
        <v>375</v>
      </c>
      <c r="C385" s="148" t="s">
        <v>355</v>
      </c>
      <c r="D385" s="189" t="s">
        <v>292</v>
      </c>
      <c r="E385" s="134" t="s">
        <v>598</v>
      </c>
      <c r="F385" s="134" t="s">
        <v>376</v>
      </c>
      <c r="G385" s="142" t="s">
        <v>818</v>
      </c>
    </row>
    <row r="386" spans="1:7">
      <c r="A386" s="356"/>
      <c r="B386" s="357"/>
      <c r="C386" s="357"/>
      <c r="D386" s="357"/>
      <c r="E386" s="358"/>
      <c r="F386" s="159" t="s">
        <v>294</v>
      </c>
      <c r="G386" s="160">
        <f>'ORÇAMENTO SINTÉTICO'!H74</f>
        <v>10.77</v>
      </c>
    </row>
    <row r="387" spans="1:7">
      <c r="A387" s="361" t="s">
        <v>837</v>
      </c>
      <c r="B387" s="362"/>
      <c r="C387" s="362"/>
      <c r="D387" s="362"/>
      <c r="E387" s="362"/>
      <c r="F387" s="362"/>
      <c r="G387" s="363"/>
    </row>
    <row r="388" spans="1:7">
      <c r="A388" s="359" t="s">
        <v>273</v>
      </c>
      <c r="B388" s="360"/>
      <c r="C388" s="144" t="s">
        <v>274</v>
      </c>
      <c r="D388" s="144" t="s">
        <v>5</v>
      </c>
      <c r="E388" s="144" t="s">
        <v>275</v>
      </c>
      <c r="F388" s="144" t="s">
        <v>276</v>
      </c>
      <c r="G388" s="145" t="s">
        <v>11</v>
      </c>
    </row>
    <row r="389" spans="1:7" ht="25.5">
      <c r="A389" s="183" t="s">
        <v>544</v>
      </c>
      <c r="B389" s="184" t="s">
        <v>545</v>
      </c>
      <c r="C389" s="148" t="s">
        <v>355</v>
      </c>
      <c r="D389" s="189" t="s">
        <v>356</v>
      </c>
      <c r="E389" s="129" t="s">
        <v>594</v>
      </c>
      <c r="F389" s="129" t="s">
        <v>787</v>
      </c>
      <c r="G389" s="143" t="s">
        <v>843</v>
      </c>
    </row>
    <row r="390" spans="1:7" ht="25.5">
      <c r="A390" s="183" t="s">
        <v>599</v>
      </c>
      <c r="B390" s="184" t="s">
        <v>600</v>
      </c>
      <c r="C390" s="148" t="s">
        <v>355</v>
      </c>
      <c r="D390" s="189" t="s">
        <v>356</v>
      </c>
      <c r="E390" s="129" t="s">
        <v>368</v>
      </c>
      <c r="F390" s="129" t="s">
        <v>848</v>
      </c>
      <c r="G390" s="143" t="s">
        <v>848</v>
      </c>
    </row>
    <row r="391" spans="1:7" ht="25.5">
      <c r="A391" s="183" t="s">
        <v>537</v>
      </c>
      <c r="B391" s="184" t="s">
        <v>538</v>
      </c>
      <c r="C391" s="148" t="s">
        <v>355</v>
      </c>
      <c r="D391" s="189" t="s">
        <v>356</v>
      </c>
      <c r="E391" s="129" t="s">
        <v>558</v>
      </c>
      <c r="F391" s="129" t="s">
        <v>781</v>
      </c>
      <c r="G391" s="143" t="s">
        <v>845</v>
      </c>
    </row>
    <row r="392" spans="1:7">
      <c r="A392" s="183" t="s">
        <v>540</v>
      </c>
      <c r="B392" s="184" t="s">
        <v>541</v>
      </c>
      <c r="C392" s="148" t="s">
        <v>355</v>
      </c>
      <c r="D392" s="189" t="s">
        <v>356</v>
      </c>
      <c r="E392" s="129" t="s">
        <v>601</v>
      </c>
      <c r="F392" s="129" t="s">
        <v>783</v>
      </c>
      <c r="G392" s="143" t="s">
        <v>744</v>
      </c>
    </row>
    <row r="393" spans="1:7" ht="25.5">
      <c r="A393" s="183" t="s">
        <v>370</v>
      </c>
      <c r="B393" s="184" t="s">
        <v>345</v>
      </c>
      <c r="C393" s="148" t="s">
        <v>355</v>
      </c>
      <c r="D393" s="189" t="s">
        <v>292</v>
      </c>
      <c r="E393" s="129" t="s">
        <v>602</v>
      </c>
      <c r="F393" s="129" t="s">
        <v>372</v>
      </c>
      <c r="G393" s="143" t="s">
        <v>849</v>
      </c>
    </row>
    <row r="394" spans="1:7" ht="25.5">
      <c r="A394" s="183" t="s">
        <v>374</v>
      </c>
      <c r="B394" s="184" t="s">
        <v>375</v>
      </c>
      <c r="C394" s="148" t="s">
        <v>355</v>
      </c>
      <c r="D394" s="189" t="s">
        <v>292</v>
      </c>
      <c r="E394" s="129" t="s">
        <v>602</v>
      </c>
      <c r="F394" s="129" t="s">
        <v>376</v>
      </c>
      <c r="G394" s="143" t="s">
        <v>850</v>
      </c>
    </row>
    <row r="395" spans="1:7">
      <c r="A395" s="356"/>
      <c r="B395" s="357"/>
      <c r="C395" s="357"/>
      <c r="D395" s="357"/>
      <c r="E395" s="358"/>
      <c r="F395" s="159" t="s">
        <v>294</v>
      </c>
      <c r="G395" s="160">
        <f>'ORÇAMENTO SINTÉTICO'!H75</f>
        <v>4.7699999999999996</v>
      </c>
    </row>
    <row r="396" spans="1:7">
      <c r="A396" s="361" t="s">
        <v>838</v>
      </c>
      <c r="B396" s="362"/>
      <c r="C396" s="362"/>
      <c r="D396" s="362"/>
      <c r="E396" s="362"/>
      <c r="F396" s="362"/>
      <c r="G396" s="363"/>
    </row>
    <row r="397" spans="1:7">
      <c r="A397" s="359" t="s">
        <v>273</v>
      </c>
      <c r="B397" s="360"/>
      <c r="C397" s="144" t="s">
        <v>274</v>
      </c>
      <c r="D397" s="144" t="s">
        <v>5</v>
      </c>
      <c r="E397" s="144" t="s">
        <v>275</v>
      </c>
      <c r="F397" s="144" t="s">
        <v>276</v>
      </c>
      <c r="G397" s="145" t="s">
        <v>11</v>
      </c>
    </row>
    <row r="398" spans="1:7">
      <c r="A398" s="183">
        <v>30010</v>
      </c>
      <c r="B398" s="184" t="s">
        <v>603</v>
      </c>
      <c r="C398" s="148" t="s">
        <v>279</v>
      </c>
      <c r="D398" s="189" t="s">
        <v>322</v>
      </c>
      <c r="E398" s="206">
        <v>0.3</v>
      </c>
      <c r="F398" s="207">
        <v>51.21</v>
      </c>
      <c r="G398" s="208">
        <v>15.36</v>
      </c>
    </row>
    <row r="399" spans="1:7">
      <c r="A399" s="183">
        <v>40257</v>
      </c>
      <c r="B399" s="184" t="s">
        <v>604</v>
      </c>
      <c r="C399" s="148" t="s">
        <v>279</v>
      </c>
      <c r="D399" s="189" t="s">
        <v>322</v>
      </c>
      <c r="E399" s="206">
        <v>2.5000000000000001E-2</v>
      </c>
      <c r="F399" s="207">
        <v>704.5</v>
      </c>
      <c r="G399" s="208">
        <v>17.61</v>
      </c>
    </row>
    <row r="400" spans="1:7" ht="25.5">
      <c r="A400" s="183">
        <v>50681</v>
      </c>
      <c r="B400" s="184" t="s">
        <v>605</v>
      </c>
      <c r="C400" s="148" t="s">
        <v>279</v>
      </c>
      <c r="D400" s="189" t="s">
        <v>322</v>
      </c>
      <c r="E400" s="206">
        <v>3.4000000000000002E-2</v>
      </c>
      <c r="F400" s="207">
        <v>3232.37</v>
      </c>
      <c r="G400" s="208">
        <v>109.9</v>
      </c>
    </row>
    <row r="401" spans="1:7">
      <c r="A401" s="183">
        <v>60045</v>
      </c>
      <c r="B401" s="184" t="s">
        <v>606</v>
      </c>
      <c r="C401" s="148" t="s">
        <v>279</v>
      </c>
      <c r="D401" s="189" t="s">
        <v>299</v>
      </c>
      <c r="E401" s="206">
        <v>1.1000000000000001</v>
      </c>
      <c r="F401" s="207">
        <v>92.52</v>
      </c>
      <c r="G401" s="208">
        <v>101.77</v>
      </c>
    </row>
    <row r="402" spans="1:7">
      <c r="A402" s="183">
        <v>110143</v>
      </c>
      <c r="B402" s="184" t="s">
        <v>121</v>
      </c>
      <c r="C402" s="148" t="s">
        <v>279</v>
      </c>
      <c r="D402" s="189" t="s">
        <v>299</v>
      </c>
      <c r="E402" s="206">
        <v>1.1299999999999999</v>
      </c>
      <c r="F402" s="207">
        <v>10.89</v>
      </c>
      <c r="G402" s="208">
        <v>12.31</v>
      </c>
    </row>
    <row r="403" spans="1:7">
      <c r="A403" s="183">
        <v>110763</v>
      </c>
      <c r="B403" s="184" t="s">
        <v>607</v>
      </c>
      <c r="C403" s="148" t="s">
        <v>279</v>
      </c>
      <c r="D403" s="189" t="s">
        <v>299</v>
      </c>
      <c r="E403" s="206">
        <v>1.1299999999999999</v>
      </c>
      <c r="F403" s="207">
        <v>44.46</v>
      </c>
      <c r="G403" s="208">
        <v>50.24</v>
      </c>
    </row>
    <row r="404" spans="1:7">
      <c r="A404" s="183">
        <v>130113</v>
      </c>
      <c r="B404" s="184" t="s">
        <v>608</v>
      </c>
      <c r="C404" s="148" t="s">
        <v>279</v>
      </c>
      <c r="D404" s="189" t="s">
        <v>299</v>
      </c>
      <c r="E404" s="206">
        <v>0.16</v>
      </c>
      <c r="F404" s="207">
        <v>49.15</v>
      </c>
      <c r="G404" s="208">
        <v>7.86</v>
      </c>
    </row>
    <row r="405" spans="1:7">
      <c r="A405" s="356"/>
      <c r="B405" s="357"/>
      <c r="C405" s="357"/>
      <c r="D405" s="357"/>
      <c r="E405" s="358"/>
      <c r="F405" s="175" t="s">
        <v>294</v>
      </c>
      <c r="G405" s="176">
        <f>'ORÇAMENTO SINTÉTICO'!H76</f>
        <v>407.48</v>
      </c>
    </row>
    <row r="406" spans="1:7">
      <c r="A406" s="361" t="s">
        <v>839</v>
      </c>
      <c r="B406" s="362"/>
      <c r="C406" s="362"/>
      <c r="D406" s="362"/>
      <c r="E406" s="362"/>
      <c r="F406" s="362"/>
      <c r="G406" s="363"/>
    </row>
    <row r="407" spans="1:7">
      <c r="A407" s="359" t="s">
        <v>273</v>
      </c>
      <c r="B407" s="360"/>
      <c r="C407" s="144" t="s">
        <v>274</v>
      </c>
      <c r="D407" s="144" t="s">
        <v>5</v>
      </c>
      <c r="E407" s="144" t="s">
        <v>275</v>
      </c>
      <c r="F407" s="144" t="s">
        <v>276</v>
      </c>
      <c r="G407" s="145" t="s">
        <v>11</v>
      </c>
    </row>
    <row r="408" spans="1:7">
      <c r="A408" s="183">
        <v>30010</v>
      </c>
      <c r="B408" s="184" t="s">
        <v>603</v>
      </c>
      <c r="C408" s="148" t="s">
        <v>279</v>
      </c>
      <c r="D408" s="189" t="s">
        <v>322</v>
      </c>
      <c r="E408" s="206">
        <v>0.3</v>
      </c>
      <c r="F408" s="207">
        <v>76.64</v>
      </c>
      <c r="G408" s="208">
        <f>E408*F408</f>
        <v>22.992000000000001</v>
      </c>
    </row>
    <row r="409" spans="1:7">
      <c r="A409" s="183">
        <v>40257</v>
      </c>
      <c r="B409" s="184" t="s">
        <v>604</v>
      </c>
      <c r="C409" s="148" t="s">
        <v>279</v>
      </c>
      <c r="D409" s="189" t="s">
        <v>322</v>
      </c>
      <c r="E409" s="206">
        <v>2.5000000000000001E-2</v>
      </c>
      <c r="F409" s="207">
        <v>900.8</v>
      </c>
      <c r="G409" s="208">
        <f t="shared" ref="G409:G414" si="20">E409*F409</f>
        <v>22.52</v>
      </c>
    </row>
    <row r="410" spans="1:7" ht="25.5">
      <c r="A410" s="183">
        <v>50681</v>
      </c>
      <c r="B410" s="184" t="s">
        <v>605</v>
      </c>
      <c r="C410" s="148" t="s">
        <v>279</v>
      </c>
      <c r="D410" s="189" t="s">
        <v>322</v>
      </c>
      <c r="E410" s="206">
        <v>3.4000000000000002E-2</v>
      </c>
      <c r="F410" s="207">
        <v>3867.28</v>
      </c>
      <c r="G410" s="208">
        <f t="shared" si="20"/>
        <v>131.48752000000002</v>
      </c>
    </row>
    <row r="411" spans="1:7">
      <c r="A411" s="183">
        <v>60045</v>
      </c>
      <c r="B411" s="184" t="s">
        <v>606</v>
      </c>
      <c r="C411" s="148" t="s">
        <v>279</v>
      </c>
      <c r="D411" s="189" t="s">
        <v>299</v>
      </c>
      <c r="E411" s="206">
        <v>1.1000000000000001</v>
      </c>
      <c r="F411" s="207">
        <v>146.94999999999999</v>
      </c>
      <c r="G411" s="208">
        <f t="shared" si="20"/>
        <v>161.64500000000001</v>
      </c>
    </row>
    <row r="412" spans="1:7">
      <c r="A412" s="183">
        <v>110143</v>
      </c>
      <c r="B412" s="184" t="s">
        <v>121</v>
      </c>
      <c r="C412" s="148" t="s">
        <v>279</v>
      </c>
      <c r="D412" s="189" t="s">
        <v>299</v>
      </c>
      <c r="E412" s="206">
        <v>1.1299999999999999</v>
      </c>
      <c r="F412" s="207">
        <v>13.97</v>
      </c>
      <c r="G412" s="208">
        <f t="shared" si="20"/>
        <v>15.786099999999999</v>
      </c>
    </row>
    <row r="413" spans="1:7">
      <c r="A413" s="183">
        <v>110763</v>
      </c>
      <c r="B413" s="184" t="s">
        <v>127</v>
      </c>
      <c r="C413" s="148" t="s">
        <v>279</v>
      </c>
      <c r="D413" s="189" t="s">
        <v>299</v>
      </c>
      <c r="E413" s="206">
        <v>1.1299999999999999</v>
      </c>
      <c r="F413" s="207">
        <v>41.17</v>
      </c>
      <c r="G413" s="208">
        <f t="shared" si="20"/>
        <v>46.522099999999995</v>
      </c>
    </row>
    <row r="414" spans="1:7">
      <c r="A414" s="183">
        <v>130113</v>
      </c>
      <c r="B414" s="184" t="s">
        <v>608</v>
      </c>
      <c r="C414" s="148" t="s">
        <v>279</v>
      </c>
      <c r="D414" s="189" t="s">
        <v>299</v>
      </c>
      <c r="E414" s="206">
        <v>0.16</v>
      </c>
      <c r="F414" s="207">
        <v>40.72</v>
      </c>
      <c r="G414" s="208">
        <f t="shared" si="20"/>
        <v>6.5152000000000001</v>
      </c>
    </row>
    <row r="415" spans="1:7">
      <c r="A415" s="356"/>
      <c r="B415" s="357"/>
      <c r="C415" s="357"/>
      <c r="D415" s="357"/>
      <c r="E415" s="358"/>
      <c r="F415" s="175" t="s">
        <v>294</v>
      </c>
      <c r="G415" s="176">
        <f>'ORÇAMENTO SINTÉTICO'!H77</f>
        <v>812.86</v>
      </c>
    </row>
    <row r="416" spans="1:7">
      <c r="A416" s="361" t="s">
        <v>840</v>
      </c>
      <c r="B416" s="362"/>
      <c r="C416" s="362"/>
      <c r="D416" s="362"/>
      <c r="E416" s="362"/>
      <c r="F416" s="362"/>
      <c r="G416" s="363"/>
    </row>
    <row r="417" spans="1:7">
      <c r="A417" s="359" t="s">
        <v>273</v>
      </c>
      <c r="B417" s="360"/>
      <c r="C417" s="144" t="s">
        <v>274</v>
      </c>
      <c r="D417" s="144" t="s">
        <v>5</v>
      </c>
      <c r="E417" s="144" t="s">
        <v>275</v>
      </c>
      <c r="F417" s="144" t="s">
        <v>276</v>
      </c>
      <c r="G417" s="145" t="s">
        <v>11</v>
      </c>
    </row>
    <row r="418" spans="1:7">
      <c r="A418" s="183" t="s">
        <v>609</v>
      </c>
      <c r="B418" s="184" t="s">
        <v>610</v>
      </c>
      <c r="C418" s="148" t="s">
        <v>279</v>
      </c>
      <c r="D418" s="189" t="s">
        <v>306</v>
      </c>
      <c r="E418" s="206">
        <v>4</v>
      </c>
      <c r="F418" s="207">
        <v>31.7</v>
      </c>
      <c r="G418" s="208">
        <f t="shared" ref="G418:G424" si="21">E418*F418</f>
        <v>126.8</v>
      </c>
    </row>
    <row r="419" spans="1:7">
      <c r="A419" s="183" t="s">
        <v>611</v>
      </c>
      <c r="B419" s="184" t="s">
        <v>612</v>
      </c>
      <c r="C419" s="148" t="s">
        <v>279</v>
      </c>
      <c r="D419" s="189" t="s">
        <v>306</v>
      </c>
      <c r="E419" s="206">
        <v>2</v>
      </c>
      <c r="F419" s="207">
        <v>15.06</v>
      </c>
      <c r="G419" s="208">
        <f t="shared" si="21"/>
        <v>30.12</v>
      </c>
    </row>
    <row r="420" spans="1:7">
      <c r="A420" s="183" t="s">
        <v>613</v>
      </c>
      <c r="B420" s="184" t="s">
        <v>614</v>
      </c>
      <c r="C420" s="148" t="s">
        <v>279</v>
      </c>
      <c r="D420" s="189" t="s">
        <v>309</v>
      </c>
      <c r="E420" s="206">
        <v>5</v>
      </c>
      <c r="F420" s="207">
        <v>287.16000000000003</v>
      </c>
      <c r="G420" s="208">
        <f t="shared" si="21"/>
        <v>1435.8000000000002</v>
      </c>
    </row>
    <row r="421" spans="1:7">
      <c r="A421" s="183" t="s">
        <v>615</v>
      </c>
      <c r="B421" s="184" t="s">
        <v>616</v>
      </c>
      <c r="C421" s="148" t="s">
        <v>279</v>
      </c>
      <c r="D421" s="189" t="s">
        <v>306</v>
      </c>
      <c r="E421" s="206">
        <v>2</v>
      </c>
      <c r="F421" s="207">
        <v>11.03</v>
      </c>
      <c r="G421" s="208">
        <f t="shared" si="21"/>
        <v>22.06</v>
      </c>
    </row>
    <row r="422" spans="1:7">
      <c r="A422" s="183" t="s">
        <v>617</v>
      </c>
      <c r="B422" s="209" t="s">
        <v>618</v>
      </c>
      <c r="C422" s="148" t="s">
        <v>279</v>
      </c>
      <c r="D422" s="189" t="s">
        <v>306</v>
      </c>
      <c r="E422" s="206">
        <v>1</v>
      </c>
      <c r="F422" s="207">
        <v>5806.58</v>
      </c>
      <c r="G422" s="208">
        <f t="shared" si="21"/>
        <v>5806.58</v>
      </c>
    </row>
    <row r="423" spans="1:7">
      <c r="A423" s="183" t="s">
        <v>592</v>
      </c>
      <c r="B423" s="184" t="s">
        <v>619</v>
      </c>
      <c r="C423" s="148" t="s">
        <v>279</v>
      </c>
      <c r="D423" s="189" t="s">
        <v>309</v>
      </c>
      <c r="E423" s="206">
        <v>3</v>
      </c>
      <c r="F423" s="207">
        <v>0.37</v>
      </c>
      <c r="G423" s="208">
        <f t="shared" si="21"/>
        <v>1.1099999999999999</v>
      </c>
    </row>
    <row r="424" spans="1:7" ht="25.5">
      <c r="A424" s="183">
        <v>280008</v>
      </c>
      <c r="B424" s="184" t="s">
        <v>620</v>
      </c>
      <c r="C424" s="148" t="s">
        <v>279</v>
      </c>
      <c r="D424" s="189" t="s">
        <v>292</v>
      </c>
      <c r="E424" s="206">
        <v>6</v>
      </c>
      <c r="F424" s="207">
        <v>18.61</v>
      </c>
      <c r="G424" s="208">
        <f t="shared" si="21"/>
        <v>111.66</v>
      </c>
    </row>
    <row r="425" spans="1:7" ht="25.5">
      <c r="A425" s="183">
        <v>280016</v>
      </c>
      <c r="B425" s="209" t="s">
        <v>621</v>
      </c>
      <c r="C425" s="148" t="s">
        <v>279</v>
      </c>
      <c r="D425" s="189" t="s">
        <v>292</v>
      </c>
      <c r="E425" s="210">
        <v>6</v>
      </c>
      <c r="F425" s="207">
        <v>23.16</v>
      </c>
      <c r="G425" s="208">
        <f t="shared" ref="G425" si="22">E425*F425</f>
        <v>138.96</v>
      </c>
    </row>
    <row r="426" spans="1:7">
      <c r="A426" s="356"/>
      <c r="B426" s="357"/>
      <c r="C426" s="357"/>
      <c r="D426" s="357"/>
      <c r="E426" s="358"/>
      <c r="F426" s="175" t="s">
        <v>294</v>
      </c>
      <c r="G426" s="176">
        <f>'ORÇAMENTO SINTÉTICO'!H78</f>
        <v>7673.24</v>
      </c>
    </row>
    <row r="427" spans="1:7">
      <c r="A427" s="361" t="s">
        <v>841</v>
      </c>
      <c r="B427" s="362"/>
      <c r="C427" s="362"/>
      <c r="D427" s="362"/>
      <c r="E427" s="362"/>
      <c r="F427" s="362"/>
      <c r="G427" s="363"/>
    </row>
    <row r="428" spans="1:7">
      <c r="A428" s="359" t="s">
        <v>273</v>
      </c>
      <c r="B428" s="360"/>
      <c r="C428" s="144" t="s">
        <v>274</v>
      </c>
      <c r="D428" s="144" t="s">
        <v>5</v>
      </c>
      <c r="E428" s="144" t="s">
        <v>275</v>
      </c>
      <c r="F428" s="144" t="s">
        <v>276</v>
      </c>
      <c r="G428" s="145" t="s">
        <v>11</v>
      </c>
    </row>
    <row r="429" spans="1:7" ht="25.5">
      <c r="A429" s="183" t="s">
        <v>622</v>
      </c>
      <c r="B429" s="184" t="s">
        <v>623</v>
      </c>
      <c r="C429" s="148" t="s">
        <v>355</v>
      </c>
      <c r="D429" s="189" t="s">
        <v>356</v>
      </c>
      <c r="E429" s="134" t="s">
        <v>368</v>
      </c>
      <c r="F429" s="134" t="s">
        <v>851</v>
      </c>
      <c r="G429" s="142" t="s">
        <v>851</v>
      </c>
    </row>
    <row r="430" spans="1:7" ht="25.5">
      <c r="A430" s="183" t="s">
        <v>421</v>
      </c>
      <c r="B430" s="184" t="s">
        <v>422</v>
      </c>
      <c r="C430" s="148" t="s">
        <v>355</v>
      </c>
      <c r="D430" s="189" t="s">
        <v>292</v>
      </c>
      <c r="E430" s="134" t="s">
        <v>624</v>
      </c>
      <c r="F430" s="134" t="s">
        <v>424</v>
      </c>
      <c r="G430" s="142" t="s">
        <v>852</v>
      </c>
    </row>
    <row r="431" spans="1:7">
      <c r="A431" s="183" t="s">
        <v>426</v>
      </c>
      <c r="B431" s="184" t="s">
        <v>346</v>
      </c>
      <c r="C431" s="148" t="s">
        <v>355</v>
      </c>
      <c r="D431" s="189" t="s">
        <v>292</v>
      </c>
      <c r="E431" s="134" t="s">
        <v>624</v>
      </c>
      <c r="F431" s="134" t="s">
        <v>428</v>
      </c>
      <c r="G431" s="142" t="s">
        <v>853</v>
      </c>
    </row>
    <row r="432" spans="1:7">
      <c r="A432" s="356"/>
      <c r="B432" s="357"/>
      <c r="C432" s="357"/>
      <c r="D432" s="357"/>
      <c r="E432" s="358"/>
      <c r="F432" s="159" t="s">
        <v>294</v>
      </c>
      <c r="G432" s="160">
        <f>'ORÇAMENTO SINTÉTICO'!H79</f>
        <v>79.849999999999994</v>
      </c>
    </row>
    <row r="433" spans="1:7" ht="24" customHeight="1">
      <c r="A433" s="361" t="s">
        <v>883</v>
      </c>
      <c r="B433" s="362"/>
      <c r="C433" s="362"/>
      <c r="D433" s="362"/>
      <c r="E433" s="362"/>
      <c r="F433" s="362"/>
      <c r="G433" s="363"/>
    </row>
    <row r="434" spans="1:7">
      <c r="A434" s="359" t="s">
        <v>273</v>
      </c>
      <c r="B434" s="360"/>
      <c r="C434" s="144" t="s">
        <v>274</v>
      </c>
      <c r="D434" s="144" t="s">
        <v>5</v>
      </c>
      <c r="E434" s="144" t="s">
        <v>275</v>
      </c>
      <c r="F434" s="144" t="s">
        <v>276</v>
      </c>
      <c r="G434" s="145" t="s">
        <v>11</v>
      </c>
    </row>
    <row r="435" spans="1:7" ht="29.45" customHeight="1">
      <c r="A435" s="184" t="s">
        <v>884</v>
      </c>
      <c r="B435" s="270" t="s">
        <v>885</v>
      </c>
      <c r="C435" s="148" t="s">
        <v>355</v>
      </c>
      <c r="D435" s="189" t="s">
        <v>356</v>
      </c>
      <c r="E435" s="134" t="s">
        <v>368</v>
      </c>
      <c r="F435" s="134" t="s">
        <v>887</v>
      </c>
      <c r="G435" s="134" t="s">
        <v>887</v>
      </c>
    </row>
    <row r="436" spans="1:7" ht="25.5">
      <c r="A436" s="184" t="s">
        <v>534</v>
      </c>
      <c r="B436" s="270" t="s">
        <v>535</v>
      </c>
      <c r="C436" s="148" t="s">
        <v>355</v>
      </c>
      <c r="D436" s="189" t="s">
        <v>356</v>
      </c>
      <c r="E436" s="134" t="s">
        <v>888</v>
      </c>
      <c r="F436" s="134" t="s">
        <v>779</v>
      </c>
      <c r="G436" s="134" t="s">
        <v>889</v>
      </c>
    </row>
    <row r="437" spans="1:7" ht="25.5">
      <c r="A437" s="184" t="s">
        <v>537</v>
      </c>
      <c r="B437" s="270" t="s">
        <v>886</v>
      </c>
      <c r="C437" s="148" t="s">
        <v>355</v>
      </c>
      <c r="D437" s="189" t="s">
        <v>356</v>
      </c>
      <c r="E437" s="134" t="s">
        <v>890</v>
      </c>
      <c r="F437" s="134" t="s">
        <v>781</v>
      </c>
      <c r="G437" s="134" t="s">
        <v>891</v>
      </c>
    </row>
    <row r="438" spans="1:7">
      <c r="A438" s="184" t="s">
        <v>540</v>
      </c>
      <c r="B438" s="270" t="s">
        <v>541</v>
      </c>
      <c r="C438" s="148" t="s">
        <v>355</v>
      </c>
      <c r="D438" s="189" t="s">
        <v>356</v>
      </c>
      <c r="E438" s="134" t="s">
        <v>892</v>
      </c>
      <c r="F438" s="134" t="s">
        <v>783</v>
      </c>
      <c r="G438" s="134" t="s">
        <v>846</v>
      </c>
    </row>
    <row r="439" spans="1:7" ht="25.5">
      <c r="A439" s="184" t="s">
        <v>370</v>
      </c>
      <c r="B439" s="270" t="s">
        <v>345</v>
      </c>
      <c r="C439" s="148" t="s">
        <v>355</v>
      </c>
      <c r="D439" s="189" t="s">
        <v>292</v>
      </c>
      <c r="E439" s="134" t="s">
        <v>893</v>
      </c>
      <c r="F439" s="134" t="s">
        <v>372</v>
      </c>
      <c r="G439" s="134" t="s">
        <v>894</v>
      </c>
    </row>
    <row r="440" spans="1:7" ht="25.5">
      <c r="A440" s="184" t="s">
        <v>374</v>
      </c>
      <c r="B440" s="270" t="s">
        <v>375</v>
      </c>
      <c r="C440" s="148" t="s">
        <v>355</v>
      </c>
      <c r="D440" s="189" t="s">
        <v>292</v>
      </c>
      <c r="E440" s="134" t="s">
        <v>893</v>
      </c>
      <c r="F440" s="134" t="s">
        <v>376</v>
      </c>
      <c r="G440" s="134" t="s">
        <v>895</v>
      </c>
    </row>
    <row r="441" spans="1:7">
      <c r="A441" s="356"/>
      <c r="B441" s="357"/>
      <c r="C441" s="357"/>
      <c r="D441" s="357"/>
      <c r="E441" s="358"/>
      <c r="F441" s="159" t="s">
        <v>294</v>
      </c>
      <c r="G441" s="160">
        <f>'ORÇAMENTO SINTÉTICO'!H80</f>
        <v>258.14999999999998</v>
      </c>
    </row>
    <row r="442" spans="1:7">
      <c r="A442" s="361" t="s">
        <v>625</v>
      </c>
      <c r="B442" s="362"/>
      <c r="C442" s="362"/>
      <c r="D442" s="362"/>
      <c r="E442" s="362"/>
      <c r="F442" s="362"/>
      <c r="G442" s="363"/>
    </row>
    <row r="443" spans="1:7">
      <c r="A443" s="359" t="s">
        <v>273</v>
      </c>
      <c r="B443" s="360"/>
      <c r="C443" s="144" t="s">
        <v>274</v>
      </c>
      <c r="D443" s="144" t="s">
        <v>5</v>
      </c>
      <c r="E443" s="144" t="s">
        <v>275</v>
      </c>
      <c r="F443" s="144" t="s">
        <v>276</v>
      </c>
      <c r="G443" s="145" t="s">
        <v>11</v>
      </c>
    </row>
    <row r="444" spans="1:7">
      <c r="A444" s="211" t="s">
        <v>626</v>
      </c>
      <c r="B444" s="147" t="s">
        <v>627</v>
      </c>
      <c r="C444" s="148" t="s">
        <v>355</v>
      </c>
      <c r="D444" s="149" t="s">
        <v>285</v>
      </c>
      <c r="E444" s="134" t="s">
        <v>628</v>
      </c>
      <c r="F444" s="134" t="s">
        <v>854</v>
      </c>
      <c r="G444" s="142" t="s">
        <v>855</v>
      </c>
    </row>
    <row r="445" spans="1:7" ht="42" customHeight="1">
      <c r="A445" s="211" t="s">
        <v>629</v>
      </c>
      <c r="B445" s="147" t="s">
        <v>630</v>
      </c>
      <c r="C445" s="148" t="s">
        <v>355</v>
      </c>
      <c r="D445" s="149" t="s">
        <v>309</v>
      </c>
      <c r="E445" s="134" t="s">
        <v>631</v>
      </c>
      <c r="F445" s="134" t="s">
        <v>856</v>
      </c>
      <c r="G445" s="142" t="s">
        <v>857</v>
      </c>
    </row>
    <row r="446" spans="1:7" ht="38.25">
      <c r="A446" s="211" t="s">
        <v>632</v>
      </c>
      <c r="B446" s="147" t="s">
        <v>633</v>
      </c>
      <c r="C446" s="148" t="s">
        <v>355</v>
      </c>
      <c r="D446" s="149" t="s">
        <v>322</v>
      </c>
      <c r="E446" s="134" t="s">
        <v>634</v>
      </c>
      <c r="F446" s="134" t="s">
        <v>858</v>
      </c>
      <c r="G446" s="142" t="s">
        <v>859</v>
      </c>
    </row>
    <row r="447" spans="1:7">
      <c r="A447" s="211" t="s">
        <v>460</v>
      </c>
      <c r="B447" s="147" t="s">
        <v>461</v>
      </c>
      <c r="C447" s="148" t="s">
        <v>355</v>
      </c>
      <c r="D447" s="149" t="s">
        <v>292</v>
      </c>
      <c r="E447" s="134" t="s">
        <v>635</v>
      </c>
      <c r="F447" s="134" t="s">
        <v>738</v>
      </c>
      <c r="G447" s="142" t="s">
        <v>860</v>
      </c>
    </row>
    <row r="448" spans="1:7">
      <c r="A448" s="211" t="s">
        <v>303</v>
      </c>
      <c r="B448" s="147" t="s">
        <v>293</v>
      </c>
      <c r="C448" s="148" t="s">
        <v>355</v>
      </c>
      <c r="D448" s="149" t="s">
        <v>292</v>
      </c>
      <c r="E448" s="134" t="s">
        <v>636</v>
      </c>
      <c r="F448" s="134" t="s">
        <v>740</v>
      </c>
      <c r="G448" s="142" t="s">
        <v>861</v>
      </c>
    </row>
    <row r="449" spans="1:7">
      <c r="A449" s="365"/>
      <c r="B449" s="366"/>
      <c r="C449" s="366"/>
      <c r="D449" s="366"/>
      <c r="E449" s="366"/>
      <c r="F449" s="175" t="s">
        <v>294</v>
      </c>
      <c r="G449" s="176">
        <f>'ORÇAMENTO SINTÉTICO'!H82</f>
        <v>54.26</v>
      </c>
    </row>
    <row r="450" spans="1:7">
      <c r="A450" s="361" t="s">
        <v>637</v>
      </c>
      <c r="B450" s="362"/>
      <c r="C450" s="362"/>
      <c r="D450" s="362"/>
      <c r="E450" s="362"/>
      <c r="F450" s="362"/>
      <c r="G450" s="363"/>
    </row>
    <row r="451" spans="1:7">
      <c r="A451" s="359" t="s">
        <v>273</v>
      </c>
      <c r="B451" s="360"/>
      <c r="C451" s="144" t="s">
        <v>274</v>
      </c>
      <c r="D451" s="144" t="s">
        <v>5</v>
      </c>
      <c r="E451" s="144" t="s">
        <v>275</v>
      </c>
      <c r="F451" s="144" t="s">
        <v>276</v>
      </c>
      <c r="G451" s="145" t="s">
        <v>11</v>
      </c>
    </row>
    <row r="452" spans="1:7" ht="25.5">
      <c r="A452" s="183" t="s">
        <v>638</v>
      </c>
      <c r="B452" s="184" t="s">
        <v>639</v>
      </c>
      <c r="C452" s="148" t="s">
        <v>279</v>
      </c>
      <c r="D452" s="189" t="s">
        <v>299</v>
      </c>
      <c r="E452" s="206">
        <v>1</v>
      </c>
      <c r="F452" s="207">
        <v>199.59</v>
      </c>
      <c r="G452" s="208">
        <f>E452*F452</f>
        <v>199.59</v>
      </c>
    </row>
    <row r="453" spans="1:7">
      <c r="A453" s="183">
        <v>110142</v>
      </c>
      <c r="B453" s="184" t="s">
        <v>640</v>
      </c>
      <c r="C453" s="148" t="s">
        <v>279</v>
      </c>
      <c r="D453" s="189" t="s">
        <v>322</v>
      </c>
      <c r="E453" s="206">
        <v>0.05</v>
      </c>
      <c r="F453" s="207">
        <v>507.49</v>
      </c>
      <c r="G453" s="208">
        <f t="shared" ref="G453:G455" si="23">E453*F453</f>
        <v>25.374500000000001</v>
      </c>
    </row>
    <row r="454" spans="1:7">
      <c r="A454" s="183">
        <v>280004</v>
      </c>
      <c r="B454" s="184" t="s">
        <v>500</v>
      </c>
      <c r="C454" s="148" t="s">
        <v>279</v>
      </c>
      <c r="D454" s="189" t="s">
        <v>292</v>
      </c>
      <c r="E454" s="206">
        <v>3</v>
      </c>
      <c r="F454" s="207">
        <v>19.25</v>
      </c>
      <c r="G454" s="208">
        <f t="shared" si="23"/>
        <v>57.75</v>
      </c>
    </row>
    <row r="455" spans="1:7">
      <c r="A455" s="183">
        <v>280023</v>
      </c>
      <c r="B455" s="184" t="s">
        <v>461</v>
      </c>
      <c r="C455" s="148" t="s">
        <v>279</v>
      </c>
      <c r="D455" s="189" t="s">
        <v>292</v>
      </c>
      <c r="E455" s="206">
        <v>3</v>
      </c>
      <c r="F455" s="207">
        <v>23.9</v>
      </c>
      <c r="G455" s="208">
        <f t="shared" si="23"/>
        <v>71.699999999999989</v>
      </c>
    </row>
    <row r="456" spans="1:7">
      <c r="A456" s="356"/>
      <c r="B456" s="357"/>
      <c r="C456" s="357"/>
      <c r="D456" s="357"/>
      <c r="E456" s="358"/>
      <c r="F456" s="175" t="s">
        <v>294</v>
      </c>
      <c r="G456" s="176">
        <f>'ORÇAMENTO SINTÉTICO'!H91</f>
        <v>354.41</v>
      </c>
    </row>
    <row r="457" spans="1:7">
      <c r="A457" s="361" t="s">
        <v>641</v>
      </c>
      <c r="B457" s="362"/>
      <c r="C457" s="362"/>
      <c r="D457" s="362"/>
      <c r="E457" s="362"/>
      <c r="F457" s="362"/>
      <c r="G457" s="363"/>
    </row>
    <row r="458" spans="1:7">
      <c r="A458" s="359" t="s">
        <v>273</v>
      </c>
      <c r="B458" s="360"/>
      <c r="C458" s="144" t="s">
        <v>274</v>
      </c>
      <c r="D458" s="144" t="s">
        <v>5</v>
      </c>
      <c r="E458" s="144" t="s">
        <v>275</v>
      </c>
      <c r="F458" s="144" t="s">
        <v>276</v>
      </c>
      <c r="G458" s="145" t="s">
        <v>11</v>
      </c>
    </row>
    <row r="459" spans="1:7">
      <c r="A459" s="211" t="s">
        <v>642</v>
      </c>
      <c r="B459" s="147" t="s">
        <v>643</v>
      </c>
      <c r="C459" s="148" t="s">
        <v>355</v>
      </c>
      <c r="D459" s="149" t="s">
        <v>362</v>
      </c>
      <c r="E459" s="129" t="s">
        <v>644</v>
      </c>
      <c r="F459" s="129" t="s">
        <v>862</v>
      </c>
      <c r="G459" s="143" t="s">
        <v>863</v>
      </c>
    </row>
    <row r="460" spans="1:7">
      <c r="A460" s="211" t="s">
        <v>645</v>
      </c>
      <c r="B460" s="147" t="s">
        <v>646</v>
      </c>
      <c r="C460" s="148" t="s">
        <v>355</v>
      </c>
      <c r="D460" s="149" t="s">
        <v>292</v>
      </c>
      <c r="E460" s="129" t="s">
        <v>647</v>
      </c>
      <c r="F460" s="129" t="s">
        <v>864</v>
      </c>
      <c r="G460" s="143" t="s">
        <v>865</v>
      </c>
    </row>
    <row r="461" spans="1:7">
      <c r="A461" s="211" t="s">
        <v>303</v>
      </c>
      <c r="B461" s="147" t="s">
        <v>293</v>
      </c>
      <c r="C461" s="148" t="s">
        <v>355</v>
      </c>
      <c r="D461" s="149" t="s">
        <v>292</v>
      </c>
      <c r="E461" s="129" t="s">
        <v>648</v>
      </c>
      <c r="F461" s="129" t="s">
        <v>740</v>
      </c>
      <c r="G461" s="143" t="s">
        <v>866</v>
      </c>
    </row>
    <row r="462" spans="1:7">
      <c r="A462" s="372"/>
      <c r="B462" s="373"/>
      <c r="C462" s="373"/>
      <c r="D462" s="373"/>
      <c r="E462" s="374"/>
      <c r="F462" s="175" t="s">
        <v>294</v>
      </c>
      <c r="G462" s="176">
        <f>'ORÇAMENTO SINTÉTICO'!H93</f>
        <v>17.010000000000002</v>
      </c>
    </row>
    <row r="463" spans="1:7">
      <c r="A463" s="361" t="s">
        <v>649</v>
      </c>
      <c r="B463" s="362"/>
      <c r="C463" s="362"/>
      <c r="D463" s="362"/>
      <c r="E463" s="362"/>
      <c r="F463" s="362"/>
      <c r="G463" s="363"/>
    </row>
    <row r="464" spans="1:7">
      <c r="A464" s="359" t="s">
        <v>273</v>
      </c>
      <c r="B464" s="360"/>
      <c r="C464" s="144" t="s">
        <v>274</v>
      </c>
      <c r="D464" s="144" t="s">
        <v>5</v>
      </c>
      <c r="E464" s="144" t="s">
        <v>275</v>
      </c>
      <c r="F464" s="144" t="s">
        <v>276</v>
      </c>
      <c r="G464" s="145" t="s">
        <v>11</v>
      </c>
    </row>
    <row r="465" spans="1:7">
      <c r="A465" s="211" t="s">
        <v>650</v>
      </c>
      <c r="B465" s="147" t="s">
        <v>651</v>
      </c>
      <c r="C465" s="148" t="s">
        <v>279</v>
      </c>
      <c r="D465" s="149" t="s">
        <v>652</v>
      </c>
      <c r="E465" s="212">
        <v>0.04</v>
      </c>
      <c r="F465" s="213">
        <v>124.9</v>
      </c>
      <c r="G465" s="214">
        <f>E465*F465</f>
        <v>4.9960000000000004</v>
      </c>
    </row>
    <row r="466" spans="1:7">
      <c r="A466" s="211" t="s">
        <v>653</v>
      </c>
      <c r="B466" s="147" t="s">
        <v>654</v>
      </c>
      <c r="C466" s="148" t="s">
        <v>279</v>
      </c>
      <c r="D466" s="149" t="s">
        <v>652</v>
      </c>
      <c r="E466" s="212">
        <v>0.01</v>
      </c>
      <c r="F466" s="213">
        <v>77.430000000000007</v>
      </c>
      <c r="G466" s="214">
        <f t="shared" ref="G466:G470" si="24">E466*F466</f>
        <v>0.7743000000000001</v>
      </c>
    </row>
    <row r="467" spans="1:7">
      <c r="A467" s="211" t="s">
        <v>655</v>
      </c>
      <c r="B467" s="147" t="s">
        <v>656</v>
      </c>
      <c r="C467" s="148" t="s">
        <v>279</v>
      </c>
      <c r="D467" s="149" t="s">
        <v>652</v>
      </c>
      <c r="E467" s="212">
        <v>0.04</v>
      </c>
      <c r="F467" s="213">
        <v>165.5</v>
      </c>
      <c r="G467" s="214">
        <f t="shared" si="24"/>
        <v>6.62</v>
      </c>
    </row>
    <row r="468" spans="1:7">
      <c r="A468" s="211" t="s">
        <v>657</v>
      </c>
      <c r="B468" s="147" t="s">
        <v>658</v>
      </c>
      <c r="C468" s="148" t="s">
        <v>279</v>
      </c>
      <c r="D468" s="149" t="s">
        <v>306</v>
      </c>
      <c r="E468" s="212">
        <v>0.4</v>
      </c>
      <c r="F468" s="213">
        <v>1.1000000000000001</v>
      </c>
      <c r="G468" s="214">
        <f t="shared" si="24"/>
        <v>0.44000000000000006</v>
      </c>
    </row>
    <row r="469" spans="1:7">
      <c r="A469" s="211">
        <v>280024</v>
      </c>
      <c r="B469" s="147" t="s">
        <v>646</v>
      </c>
      <c r="C469" s="148" t="s">
        <v>279</v>
      </c>
      <c r="D469" s="149" t="s">
        <v>292</v>
      </c>
      <c r="E469" s="212">
        <v>0.4</v>
      </c>
      <c r="F469" s="213">
        <v>25.14</v>
      </c>
      <c r="G469" s="214">
        <f t="shared" si="24"/>
        <v>10.056000000000001</v>
      </c>
    </row>
    <row r="470" spans="1:7">
      <c r="A470" s="211">
        <v>280026</v>
      </c>
      <c r="B470" s="147" t="s">
        <v>293</v>
      </c>
      <c r="C470" s="148" t="s">
        <v>279</v>
      </c>
      <c r="D470" s="149" t="s">
        <v>292</v>
      </c>
      <c r="E470" s="212">
        <v>0.35</v>
      </c>
      <c r="F470" s="213">
        <v>19.16</v>
      </c>
      <c r="G470" s="214">
        <f t="shared" si="24"/>
        <v>6.7059999999999995</v>
      </c>
    </row>
    <row r="471" spans="1:7">
      <c r="A471" s="365"/>
      <c r="B471" s="366"/>
      <c r="C471" s="366"/>
      <c r="D471" s="366"/>
      <c r="E471" s="366"/>
      <c r="F471" s="175" t="s">
        <v>294</v>
      </c>
      <c r="G471" s="176">
        <v>29.6</v>
      </c>
    </row>
    <row r="472" spans="1:7" ht="19.149999999999999" customHeight="1">
      <c r="A472" s="361" t="s">
        <v>659</v>
      </c>
      <c r="B472" s="362"/>
      <c r="C472" s="362"/>
      <c r="D472" s="362"/>
      <c r="E472" s="362"/>
      <c r="F472" s="362"/>
      <c r="G472" s="363"/>
    </row>
    <row r="473" spans="1:7">
      <c r="A473" s="359" t="s">
        <v>273</v>
      </c>
      <c r="B473" s="360"/>
      <c r="C473" s="144" t="s">
        <v>274</v>
      </c>
      <c r="D473" s="144" t="s">
        <v>5</v>
      </c>
      <c r="E473" s="144" t="s">
        <v>275</v>
      </c>
      <c r="F473" s="144" t="s">
        <v>276</v>
      </c>
      <c r="G473" s="145" t="s">
        <v>11</v>
      </c>
    </row>
    <row r="474" spans="1:7">
      <c r="A474" s="211" t="s">
        <v>650</v>
      </c>
      <c r="B474" s="147" t="s">
        <v>651</v>
      </c>
      <c r="C474" s="148" t="s">
        <v>279</v>
      </c>
      <c r="D474" s="149" t="s">
        <v>652</v>
      </c>
      <c r="E474" s="215">
        <v>0.04</v>
      </c>
      <c r="F474" s="213">
        <v>124.9</v>
      </c>
      <c r="G474" s="214">
        <f t="shared" ref="G474:G477" si="25">E474*F474</f>
        <v>4.9960000000000004</v>
      </c>
    </row>
    <row r="475" spans="1:7">
      <c r="A475" s="211" t="s">
        <v>653</v>
      </c>
      <c r="B475" s="147" t="s">
        <v>654</v>
      </c>
      <c r="C475" s="148" t="s">
        <v>279</v>
      </c>
      <c r="D475" s="149" t="s">
        <v>652</v>
      </c>
      <c r="E475" s="215">
        <v>0.01</v>
      </c>
      <c r="F475" s="213">
        <v>77.430000000000007</v>
      </c>
      <c r="G475" s="214">
        <f t="shared" si="25"/>
        <v>0.7743000000000001</v>
      </c>
    </row>
    <row r="476" spans="1:7">
      <c r="A476" s="211" t="s">
        <v>660</v>
      </c>
      <c r="B476" s="147" t="s">
        <v>661</v>
      </c>
      <c r="C476" s="148" t="s">
        <v>279</v>
      </c>
      <c r="D476" s="149" t="s">
        <v>306</v>
      </c>
      <c r="E476" s="215">
        <v>0.3</v>
      </c>
      <c r="F476" s="213">
        <v>2.6</v>
      </c>
      <c r="G476" s="214">
        <f t="shared" si="25"/>
        <v>0.78</v>
      </c>
    </row>
    <row r="477" spans="1:7">
      <c r="A477" s="211">
        <v>280024</v>
      </c>
      <c r="B477" s="147" t="s">
        <v>646</v>
      </c>
      <c r="C477" s="148" t="s">
        <v>279</v>
      </c>
      <c r="D477" s="149" t="s">
        <v>292</v>
      </c>
      <c r="E477" s="215">
        <v>0.8</v>
      </c>
      <c r="F477" s="213">
        <v>25.14</v>
      </c>
      <c r="G477" s="214">
        <f t="shared" si="25"/>
        <v>20.112000000000002</v>
      </c>
    </row>
    <row r="478" spans="1:7">
      <c r="A478" s="211">
        <v>280026</v>
      </c>
      <c r="B478" s="147" t="s">
        <v>293</v>
      </c>
      <c r="C478" s="148" t="s">
        <v>279</v>
      </c>
      <c r="D478" s="149" t="s">
        <v>292</v>
      </c>
      <c r="E478" s="215">
        <v>0.8</v>
      </c>
      <c r="F478" s="213">
        <v>19.16</v>
      </c>
      <c r="G478" s="214">
        <f t="shared" ref="G478" si="26">E478*F478</f>
        <v>15.328000000000001</v>
      </c>
    </row>
    <row r="479" spans="1:7">
      <c r="A479" s="365"/>
      <c r="B479" s="366"/>
      <c r="C479" s="366"/>
      <c r="D479" s="366"/>
      <c r="E479" s="366"/>
      <c r="F479" s="175" t="s">
        <v>294</v>
      </c>
      <c r="G479" s="176">
        <f>SUM(G474:G478)</f>
        <v>41.990300000000005</v>
      </c>
    </row>
    <row r="480" spans="1:7" ht="30.6" customHeight="1">
      <c r="A480" s="361" t="s">
        <v>662</v>
      </c>
      <c r="B480" s="362"/>
      <c r="C480" s="362"/>
      <c r="D480" s="362"/>
      <c r="E480" s="362"/>
      <c r="F480" s="362"/>
      <c r="G480" s="363"/>
    </row>
    <row r="481" spans="1:7">
      <c r="A481" s="359" t="s">
        <v>273</v>
      </c>
      <c r="B481" s="360"/>
      <c r="C481" s="144" t="s">
        <v>274</v>
      </c>
      <c r="D481" s="144" t="s">
        <v>5</v>
      </c>
      <c r="E481" s="144" t="s">
        <v>275</v>
      </c>
      <c r="F481" s="144" t="s">
        <v>276</v>
      </c>
      <c r="G481" s="145" t="s">
        <v>11</v>
      </c>
    </row>
    <row r="482" spans="1:7" ht="25.5">
      <c r="A482" s="211" t="s">
        <v>663</v>
      </c>
      <c r="B482" s="147" t="s">
        <v>664</v>
      </c>
      <c r="C482" s="148" t="s">
        <v>355</v>
      </c>
      <c r="D482" s="149" t="s">
        <v>285</v>
      </c>
      <c r="E482" s="134" t="s">
        <v>665</v>
      </c>
      <c r="F482" s="134" t="s">
        <v>867</v>
      </c>
      <c r="G482" s="142" t="s">
        <v>868</v>
      </c>
    </row>
    <row r="483" spans="1:7" ht="25.5">
      <c r="A483" s="211" t="s">
        <v>666</v>
      </c>
      <c r="B483" s="147" t="s">
        <v>667</v>
      </c>
      <c r="C483" s="148" t="s">
        <v>355</v>
      </c>
      <c r="D483" s="149" t="s">
        <v>356</v>
      </c>
      <c r="E483" s="134" t="s">
        <v>668</v>
      </c>
      <c r="F483" s="134" t="s">
        <v>869</v>
      </c>
      <c r="G483" s="142" t="s">
        <v>870</v>
      </c>
    </row>
    <row r="484" spans="1:7" ht="38.25">
      <c r="A484" s="211" t="s">
        <v>669</v>
      </c>
      <c r="B484" s="147" t="s">
        <v>670</v>
      </c>
      <c r="C484" s="148" t="s">
        <v>355</v>
      </c>
      <c r="D484" s="149" t="s">
        <v>285</v>
      </c>
      <c r="E484" s="134" t="s">
        <v>671</v>
      </c>
      <c r="F484" s="134" t="s">
        <v>871</v>
      </c>
      <c r="G484" s="142" t="s">
        <v>872</v>
      </c>
    </row>
    <row r="485" spans="1:7">
      <c r="A485" s="211" t="s">
        <v>460</v>
      </c>
      <c r="B485" s="147" t="s">
        <v>461</v>
      </c>
      <c r="C485" s="148" t="s">
        <v>355</v>
      </c>
      <c r="D485" s="149" t="s">
        <v>292</v>
      </c>
      <c r="E485" s="134" t="s">
        <v>672</v>
      </c>
      <c r="F485" s="134" t="s">
        <v>738</v>
      </c>
      <c r="G485" s="142" t="s">
        <v>873</v>
      </c>
    </row>
    <row r="486" spans="1:7">
      <c r="A486" s="211" t="s">
        <v>303</v>
      </c>
      <c r="B486" s="147" t="s">
        <v>293</v>
      </c>
      <c r="C486" s="148" t="s">
        <v>355</v>
      </c>
      <c r="D486" s="149" t="s">
        <v>292</v>
      </c>
      <c r="E486" s="134" t="s">
        <v>672</v>
      </c>
      <c r="F486" s="134" t="s">
        <v>740</v>
      </c>
      <c r="G486" s="142" t="s">
        <v>874</v>
      </c>
    </row>
    <row r="487" spans="1:7" ht="51">
      <c r="A487" s="211" t="s">
        <v>673</v>
      </c>
      <c r="B487" s="147" t="s">
        <v>674</v>
      </c>
      <c r="C487" s="148" t="s">
        <v>355</v>
      </c>
      <c r="D487" s="149" t="s">
        <v>322</v>
      </c>
      <c r="E487" s="134" t="s">
        <v>675</v>
      </c>
      <c r="F487" s="134" t="s">
        <v>875</v>
      </c>
      <c r="G487" s="142" t="s">
        <v>830</v>
      </c>
    </row>
    <row r="488" spans="1:7">
      <c r="A488" s="365"/>
      <c r="B488" s="366"/>
      <c r="C488" s="366"/>
      <c r="D488" s="366"/>
      <c r="E488" s="366"/>
      <c r="F488" s="175" t="s">
        <v>294</v>
      </c>
      <c r="G488" s="176">
        <f>'ORÇAMENTO SINTÉTICO'!H97</f>
        <v>61.75</v>
      </c>
    </row>
    <row r="489" spans="1:7">
      <c r="A489" s="361" t="s">
        <v>676</v>
      </c>
      <c r="B489" s="362"/>
      <c r="C489" s="362"/>
      <c r="D489" s="362"/>
      <c r="E489" s="362"/>
      <c r="F489" s="362"/>
      <c r="G489" s="363"/>
    </row>
    <row r="490" spans="1:7">
      <c r="A490" s="359" t="s">
        <v>273</v>
      </c>
      <c r="B490" s="360"/>
      <c r="C490" s="144" t="s">
        <v>274</v>
      </c>
      <c r="D490" s="144" t="s">
        <v>5</v>
      </c>
      <c r="E490" s="144" t="s">
        <v>275</v>
      </c>
      <c r="F490" s="144" t="s">
        <v>276</v>
      </c>
      <c r="G490" s="145" t="s">
        <v>11</v>
      </c>
    </row>
    <row r="491" spans="1:7">
      <c r="A491" s="211" t="s">
        <v>677</v>
      </c>
      <c r="B491" s="147" t="s">
        <v>678</v>
      </c>
      <c r="C491" s="148" t="s">
        <v>279</v>
      </c>
      <c r="D491" s="149" t="s">
        <v>309</v>
      </c>
      <c r="E491" s="150">
        <v>1</v>
      </c>
      <c r="F491" s="213">
        <v>316.02</v>
      </c>
      <c r="G491" s="214">
        <f t="shared" ref="G491:G493" si="27">E491*F491</f>
        <v>316.02</v>
      </c>
    </row>
    <row r="492" spans="1:7">
      <c r="A492" s="211">
        <v>110142</v>
      </c>
      <c r="B492" s="147" t="s">
        <v>640</v>
      </c>
      <c r="C492" s="148" t="s">
        <v>279</v>
      </c>
      <c r="D492" s="149" t="s">
        <v>322</v>
      </c>
      <c r="E492" s="150">
        <v>0.08</v>
      </c>
      <c r="F492" s="213">
        <v>507.49</v>
      </c>
      <c r="G492" s="214">
        <f t="shared" si="27"/>
        <v>40.599200000000003</v>
      </c>
    </row>
    <row r="493" spans="1:7">
      <c r="A493" s="211">
        <v>280004</v>
      </c>
      <c r="B493" s="147" t="s">
        <v>500</v>
      </c>
      <c r="C493" s="148" t="s">
        <v>279</v>
      </c>
      <c r="D493" s="149" t="s">
        <v>292</v>
      </c>
      <c r="E493" s="150">
        <v>0.8</v>
      </c>
      <c r="F493" s="213">
        <v>19.25</v>
      </c>
      <c r="G493" s="214">
        <f t="shared" si="27"/>
        <v>15.4</v>
      </c>
    </row>
    <row r="494" spans="1:7">
      <c r="A494" s="211">
        <v>280023</v>
      </c>
      <c r="B494" s="147" t="s">
        <v>461</v>
      </c>
      <c r="C494" s="148" t="s">
        <v>279</v>
      </c>
      <c r="D494" s="149" t="s">
        <v>292</v>
      </c>
      <c r="E494" s="150">
        <v>0.8</v>
      </c>
      <c r="F494" s="213">
        <v>23.9</v>
      </c>
      <c r="G494" s="214">
        <f t="shared" ref="G494" si="28">E494*F494</f>
        <v>19.12</v>
      </c>
    </row>
    <row r="495" spans="1:7">
      <c r="A495" s="365"/>
      <c r="B495" s="366"/>
      <c r="C495" s="366"/>
      <c r="D495" s="366"/>
      <c r="E495" s="366"/>
      <c r="F495" s="175" t="s">
        <v>294</v>
      </c>
      <c r="G495" s="176">
        <f>SUM(G491:G494)</f>
        <v>391.13919999999996</v>
      </c>
    </row>
    <row r="496" spans="1:7">
      <c r="A496" s="361" t="s">
        <v>679</v>
      </c>
      <c r="B496" s="362"/>
      <c r="C496" s="362"/>
      <c r="D496" s="362"/>
      <c r="E496" s="362"/>
      <c r="F496" s="362"/>
      <c r="G496" s="363"/>
    </row>
    <row r="497" spans="1:7">
      <c r="A497" s="359" t="s">
        <v>273</v>
      </c>
      <c r="B497" s="360"/>
      <c r="C497" s="144" t="s">
        <v>274</v>
      </c>
      <c r="D497" s="144" t="s">
        <v>5</v>
      </c>
      <c r="E497" s="144" t="s">
        <v>275</v>
      </c>
      <c r="F497" s="144" t="s">
        <v>276</v>
      </c>
      <c r="G497" s="145" t="s">
        <v>11</v>
      </c>
    </row>
    <row r="498" spans="1:7">
      <c r="A498" s="190">
        <v>280026</v>
      </c>
      <c r="B498" s="162" t="s">
        <v>293</v>
      </c>
      <c r="C498" s="148" t="s">
        <v>279</v>
      </c>
      <c r="D498" s="148" t="s">
        <v>292</v>
      </c>
      <c r="E498" s="164">
        <v>0.4</v>
      </c>
      <c r="F498" s="165">
        <v>19.16</v>
      </c>
      <c r="G498" s="214">
        <f t="shared" ref="G498" si="29">E498*F498</f>
        <v>7.6640000000000006</v>
      </c>
    </row>
    <row r="499" spans="1:7" ht="15.75" thickBot="1">
      <c r="A499" s="367"/>
      <c r="B499" s="368"/>
      <c r="C499" s="368"/>
      <c r="D499" s="368"/>
      <c r="E499" s="368"/>
      <c r="F499" s="216" t="s">
        <v>294</v>
      </c>
      <c r="G499" s="217">
        <v>7.66</v>
      </c>
    </row>
    <row r="500" spans="1:7">
      <c r="A500" s="364"/>
      <c r="B500" s="364"/>
      <c r="C500" s="364"/>
      <c r="D500" s="364"/>
      <c r="E500" s="364"/>
      <c r="F500" s="364"/>
      <c r="G500" s="364"/>
    </row>
    <row r="501" spans="1:7">
      <c r="A501" s="364"/>
      <c r="B501" s="364"/>
      <c r="C501" s="364"/>
      <c r="D501" s="364"/>
      <c r="E501" s="364"/>
      <c r="F501" s="364"/>
      <c r="G501" s="364"/>
    </row>
    <row r="502" spans="1:7">
      <c r="A502" s="364"/>
      <c r="B502" s="364"/>
      <c r="C502" s="364"/>
      <c r="D502" s="364"/>
      <c r="E502" s="364"/>
      <c r="F502" s="364"/>
      <c r="G502" s="364"/>
    </row>
    <row r="503" spans="1:7">
      <c r="A503" s="364"/>
      <c r="B503" s="364"/>
      <c r="C503" s="364"/>
      <c r="D503" s="364"/>
      <c r="E503" s="364"/>
      <c r="F503" s="364"/>
      <c r="G503" s="364"/>
    </row>
    <row r="504" spans="1:7">
      <c r="A504" s="364"/>
      <c r="B504" s="364"/>
      <c r="C504" s="364"/>
      <c r="D504" s="364"/>
      <c r="E504" s="364"/>
      <c r="F504" s="364"/>
      <c r="G504" s="364"/>
    </row>
    <row r="505" spans="1:7">
      <c r="A505" s="364"/>
      <c r="B505" s="364"/>
      <c r="C505" s="364"/>
      <c r="D505" s="364"/>
      <c r="E505" s="364"/>
      <c r="F505" s="364"/>
      <c r="G505" s="364"/>
    </row>
    <row r="506" spans="1:7">
      <c r="A506" s="364"/>
      <c r="B506" s="364"/>
      <c r="C506" s="364"/>
      <c r="D506" s="364"/>
      <c r="E506" s="364"/>
      <c r="F506" s="364"/>
      <c r="G506" s="364"/>
    </row>
    <row r="507" spans="1:7">
      <c r="A507" s="364"/>
      <c r="B507" s="364"/>
      <c r="C507" s="364"/>
      <c r="D507" s="364"/>
      <c r="E507" s="364"/>
      <c r="F507" s="364"/>
      <c r="G507" s="364"/>
    </row>
    <row r="508" spans="1:7">
      <c r="A508" s="364"/>
      <c r="B508" s="364"/>
      <c r="C508" s="364"/>
      <c r="D508" s="364"/>
      <c r="E508" s="364"/>
      <c r="F508" s="364"/>
      <c r="G508" s="364"/>
    </row>
  </sheetData>
  <mergeCells count="198">
    <mergeCell ref="A324:B324"/>
    <mergeCell ref="A331:E331"/>
    <mergeCell ref="A332:G332"/>
    <mergeCell ref="A263:E263"/>
    <mergeCell ref="A264:G264"/>
    <mergeCell ref="A265:B265"/>
    <mergeCell ref="A272:E272"/>
    <mergeCell ref="A273:G273"/>
    <mergeCell ref="A274:B274"/>
    <mergeCell ref="A281:E281"/>
    <mergeCell ref="A282:G282"/>
    <mergeCell ref="A283:B283"/>
    <mergeCell ref="A306:B306"/>
    <mergeCell ref="A313:E313"/>
    <mergeCell ref="A289:G289"/>
    <mergeCell ref="A290:B290"/>
    <mergeCell ref="A295:E295"/>
    <mergeCell ref="A314:G314"/>
    <mergeCell ref="A315:B315"/>
    <mergeCell ref="A322:E322"/>
    <mergeCell ref="A323:G323"/>
    <mergeCell ref="A305:G305"/>
    <mergeCell ref="A296:G296"/>
    <mergeCell ref="A297:B297"/>
    <mergeCell ref="A145:B145"/>
    <mergeCell ref="A150:G150"/>
    <mergeCell ref="A151:B151"/>
    <mergeCell ref="A137:E137"/>
    <mergeCell ref="A161:E161"/>
    <mergeCell ref="A177:E177"/>
    <mergeCell ref="A116:G116"/>
    <mergeCell ref="A117:B117"/>
    <mergeCell ref="A288:E288"/>
    <mergeCell ref="A202:B202"/>
    <mergeCell ref="A249:G249"/>
    <mergeCell ref="A250:B250"/>
    <mergeCell ref="A254:E254"/>
    <mergeCell ref="A255:G255"/>
    <mergeCell ref="A124:E124"/>
    <mergeCell ref="A125:G125"/>
    <mergeCell ref="A187:G187"/>
    <mergeCell ref="A186:E186"/>
    <mergeCell ref="A200:E200"/>
    <mergeCell ref="A162:G162"/>
    <mergeCell ref="A179:B179"/>
    <mergeCell ref="I8:K8"/>
    <mergeCell ref="A488:E488"/>
    <mergeCell ref="A489:G489"/>
    <mergeCell ref="A490:B490"/>
    <mergeCell ref="A495:E495"/>
    <mergeCell ref="B8:D8"/>
    <mergeCell ref="A9:C9"/>
    <mergeCell ref="F8:G8"/>
    <mergeCell ref="A472:G472"/>
    <mergeCell ref="A473:B473"/>
    <mergeCell ref="A479:E479"/>
    <mergeCell ref="A480:G480"/>
    <mergeCell ref="A481:B481"/>
    <mergeCell ref="A462:E462"/>
    <mergeCell ref="A463:G463"/>
    <mergeCell ref="A464:B464"/>
    <mergeCell ref="A471:E471"/>
    <mergeCell ref="A450:G450"/>
    <mergeCell ref="A451:B451"/>
    <mergeCell ref="A456:E456"/>
    <mergeCell ref="A457:G457"/>
    <mergeCell ref="A458:B458"/>
    <mergeCell ref="A108:G108"/>
    <mergeCell ref="A109:B109"/>
    <mergeCell ref="A1:G6"/>
    <mergeCell ref="A243:G243"/>
    <mergeCell ref="A244:B244"/>
    <mergeCell ref="A496:G496"/>
    <mergeCell ref="A227:G227"/>
    <mergeCell ref="A228:B228"/>
    <mergeCell ref="A237:G237"/>
    <mergeCell ref="A238:B238"/>
    <mergeCell ref="A214:B214"/>
    <mergeCell ref="A219:G219"/>
    <mergeCell ref="A220:B220"/>
    <mergeCell ref="A226:E226"/>
    <mergeCell ref="A206:E206"/>
    <mergeCell ref="A207:G207"/>
    <mergeCell ref="A208:B208"/>
    <mergeCell ref="A213:G213"/>
    <mergeCell ref="A406:G406"/>
    <mergeCell ref="A407:B407"/>
    <mergeCell ref="A415:E415"/>
    <mergeCell ref="A416:G416"/>
    <mergeCell ref="A256:B256"/>
    <mergeCell ref="A242:E242"/>
    <mergeCell ref="A428:B428"/>
    <mergeCell ref="A432:E432"/>
    <mergeCell ref="A355:G355"/>
    <mergeCell ref="A356:B356"/>
    <mergeCell ref="A362:E362"/>
    <mergeCell ref="A333:B333"/>
    <mergeCell ref="A338:E338"/>
    <mergeCell ref="A371:G371"/>
    <mergeCell ref="A372:B372"/>
    <mergeCell ref="A377:E377"/>
    <mergeCell ref="A363:G363"/>
    <mergeCell ref="A364:B364"/>
    <mergeCell ref="A370:E370"/>
    <mergeCell ref="A347:G347"/>
    <mergeCell ref="A348:B348"/>
    <mergeCell ref="A346:E346"/>
    <mergeCell ref="A339:G339"/>
    <mergeCell ref="A340:B340"/>
    <mergeCell ref="A81:G81"/>
    <mergeCell ref="A82:B82"/>
    <mergeCell ref="A88:E88"/>
    <mergeCell ref="A89:G89"/>
    <mergeCell ref="A90:B90"/>
    <mergeCell ref="A95:E95"/>
    <mergeCell ref="A96:G96"/>
    <mergeCell ref="A97:B97"/>
    <mergeCell ref="A354:E354"/>
    <mergeCell ref="A126:B126"/>
    <mergeCell ref="A131:G131"/>
    <mergeCell ref="A132:B132"/>
    <mergeCell ref="A169:E169"/>
    <mergeCell ref="A170:G170"/>
    <mergeCell ref="A171:B171"/>
    <mergeCell ref="A178:G178"/>
    <mergeCell ref="A156:G156"/>
    <mergeCell ref="A157:B157"/>
    <mergeCell ref="A166:G166"/>
    <mergeCell ref="A167:B167"/>
    <mergeCell ref="A138:G138"/>
    <mergeCell ref="A139:B139"/>
    <mergeCell ref="A163:B163"/>
    <mergeCell ref="A165:E165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1:G61"/>
    <mergeCell ref="A62:B62"/>
    <mergeCell ref="A66:E66"/>
    <mergeCell ref="A67:G67"/>
    <mergeCell ref="A68:B68"/>
    <mergeCell ref="A74:E74"/>
    <mergeCell ref="A75:G75"/>
    <mergeCell ref="A76:B76"/>
    <mergeCell ref="A80:E80"/>
    <mergeCell ref="A500:G508"/>
    <mergeCell ref="A433:G433"/>
    <mergeCell ref="A434:B434"/>
    <mergeCell ref="A441:E441"/>
    <mergeCell ref="A405:E405"/>
    <mergeCell ref="A378:G378"/>
    <mergeCell ref="A379:B379"/>
    <mergeCell ref="A386:E386"/>
    <mergeCell ref="A387:G387"/>
    <mergeCell ref="A388:B388"/>
    <mergeCell ref="A395:E395"/>
    <mergeCell ref="A396:G396"/>
    <mergeCell ref="A397:B397"/>
    <mergeCell ref="A497:B497"/>
    <mergeCell ref="A426:E426"/>
    <mergeCell ref="A442:G442"/>
    <mergeCell ref="A443:B443"/>
    <mergeCell ref="A449:E449"/>
    <mergeCell ref="A499:E499"/>
    <mergeCell ref="A427:G427"/>
    <mergeCell ref="A417:B417"/>
    <mergeCell ref="A304:E304"/>
    <mergeCell ref="A188:B188"/>
    <mergeCell ref="A194:G194"/>
    <mergeCell ref="A195:B195"/>
    <mergeCell ref="A201:G201"/>
    <mergeCell ref="A193:E193"/>
    <mergeCell ref="A218:E218"/>
    <mergeCell ref="A248:E248"/>
    <mergeCell ref="A212:E212"/>
  </mergeCells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rowBreaks count="9" manualBreakCount="9">
    <brk id="53" max="6" man="1"/>
    <brk id="161" max="6" man="1"/>
    <brk id="196" max="6" man="1"/>
    <brk id="246" max="6" man="1"/>
    <brk id="278" max="6" man="1"/>
    <brk id="313" max="6" man="1"/>
    <brk id="351" max="6" man="1"/>
    <brk id="432" max="6" man="1"/>
    <brk id="47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18"/>
  <sheetViews>
    <sheetView view="pageBreakPreview" zoomScale="85" zoomScaleNormal="100" zoomScaleSheetLayoutView="85" workbookViewId="0">
      <selection activeCell="A2" sqref="A2:J4"/>
    </sheetView>
  </sheetViews>
  <sheetFormatPr defaultRowHeight="15"/>
  <cols>
    <col min="1" max="1" width="6.28515625" customWidth="1"/>
    <col min="2" max="2" width="24.7109375" customWidth="1"/>
    <col min="3" max="3" width="8" customWidth="1"/>
    <col min="4" max="4" width="8.140625" customWidth="1"/>
    <col min="5" max="5" width="12.7109375" customWidth="1"/>
    <col min="6" max="6" width="13.7109375" customWidth="1"/>
    <col min="7" max="7" width="12.140625" customWidth="1"/>
    <col min="8" max="8" width="12.7109375" customWidth="1"/>
    <col min="9" max="9" width="12.140625" customWidth="1"/>
    <col min="10" max="10" width="10.28515625" customWidth="1"/>
  </cols>
  <sheetData>
    <row r="2" spans="1:10" ht="33" customHeight="1">
      <c r="A2" s="392" t="s">
        <v>904</v>
      </c>
      <c r="B2" s="307"/>
      <c r="C2" s="307"/>
      <c r="D2" s="307"/>
      <c r="E2" s="307"/>
      <c r="F2" s="307"/>
      <c r="G2" s="307"/>
      <c r="H2" s="307"/>
      <c r="I2" s="307"/>
      <c r="J2" s="307"/>
    </row>
    <row r="3" spans="1:10" ht="51" customHeight="1">
      <c r="A3" s="307"/>
      <c r="B3" s="307"/>
      <c r="C3" s="307"/>
      <c r="D3" s="307"/>
      <c r="E3" s="307"/>
      <c r="F3" s="307"/>
      <c r="G3" s="307"/>
      <c r="H3" s="307"/>
      <c r="I3" s="307"/>
      <c r="J3" s="307"/>
    </row>
    <row r="4" spans="1:10" ht="32.25" customHeight="1" thickBot="1">
      <c r="A4" s="307"/>
      <c r="B4" s="307"/>
      <c r="C4" s="307"/>
      <c r="D4" s="307"/>
      <c r="E4" s="307"/>
      <c r="F4" s="307"/>
      <c r="G4" s="307"/>
      <c r="H4" s="307"/>
      <c r="I4" s="307"/>
      <c r="J4" s="307"/>
    </row>
    <row r="5" spans="1:10" ht="16.5" thickBot="1">
      <c r="A5" s="393" t="s">
        <v>911</v>
      </c>
      <c r="B5" s="394"/>
      <c r="C5" s="394"/>
      <c r="D5" s="394"/>
      <c r="E5" s="394"/>
      <c r="F5" s="394"/>
      <c r="G5" s="394"/>
      <c r="H5" s="394"/>
      <c r="I5" s="394"/>
      <c r="J5" s="395"/>
    </row>
    <row r="6" spans="1:10" ht="76.5">
      <c r="A6" s="396" t="s">
        <v>905</v>
      </c>
      <c r="B6" s="399" t="s">
        <v>906</v>
      </c>
      <c r="C6" s="399" t="s">
        <v>907</v>
      </c>
      <c r="D6" s="399" t="s">
        <v>908</v>
      </c>
      <c r="E6" s="273" t="s">
        <v>912</v>
      </c>
      <c r="F6" s="273" t="s">
        <v>913</v>
      </c>
      <c r="G6" s="273" t="s">
        <v>914</v>
      </c>
      <c r="H6" s="402" t="s">
        <v>915</v>
      </c>
      <c r="I6" s="405" t="s">
        <v>916</v>
      </c>
      <c r="J6" s="408" t="s">
        <v>909</v>
      </c>
    </row>
    <row r="7" spans="1:10">
      <c r="A7" s="397"/>
      <c r="B7" s="400"/>
      <c r="C7" s="400"/>
      <c r="D7" s="400"/>
      <c r="E7" s="274" t="s">
        <v>910</v>
      </c>
      <c r="F7" s="274" t="s">
        <v>910</v>
      </c>
      <c r="G7" s="274" t="s">
        <v>910</v>
      </c>
      <c r="H7" s="403"/>
      <c r="I7" s="406"/>
      <c r="J7" s="409"/>
    </row>
    <row r="8" spans="1:10" ht="26.25" thickBot="1">
      <c r="A8" s="398"/>
      <c r="B8" s="401"/>
      <c r="C8" s="401"/>
      <c r="D8" s="401"/>
      <c r="E8" s="276" t="s">
        <v>917</v>
      </c>
      <c r="F8" s="276" t="s">
        <v>918</v>
      </c>
      <c r="G8" s="276" t="s">
        <v>918</v>
      </c>
      <c r="H8" s="404"/>
      <c r="I8" s="407"/>
      <c r="J8" s="410"/>
    </row>
    <row r="9" spans="1:10">
      <c r="A9" s="412">
        <v>1</v>
      </c>
      <c r="B9" s="421" t="s">
        <v>919</v>
      </c>
      <c r="C9" s="415" t="s">
        <v>5</v>
      </c>
      <c r="D9" s="415">
        <v>1</v>
      </c>
      <c r="E9" s="17" t="s">
        <v>920</v>
      </c>
      <c r="F9" s="17" t="s">
        <v>920</v>
      </c>
      <c r="G9" s="17" t="s">
        <v>920</v>
      </c>
      <c r="H9" s="417">
        <f>(E10+F10+G10)/3</f>
        <v>1570</v>
      </c>
      <c r="I9" s="419">
        <f>H9*1.35</f>
        <v>2119.5</v>
      </c>
      <c r="J9" s="411" t="s">
        <v>217</v>
      </c>
    </row>
    <row r="10" spans="1:10">
      <c r="A10" s="413"/>
      <c r="B10" s="414"/>
      <c r="C10" s="416"/>
      <c r="D10" s="416"/>
      <c r="E10" s="275">
        <v>1638</v>
      </c>
      <c r="F10" s="275">
        <v>1365</v>
      </c>
      <c r="G10" s="275">
        <v>1707</v>
      </c>
      <c r="H10" s="418"/>
      <c r="I10" s="420"/>
      <c r="J10" s="411"/>
    </row>
    <row r="11" spans="1:10">
      <c r="A11" s="412">
        <v>2</v>
      </c>
      <c r="B11" s="414" t="s">
        <v>219</v>
      </c>
      <c r="C11" s="415" t="s">
        <v>5</v>
      </c>
      <c r="D11" s="415">
        <v>1</v>
      </c>
      <c r="E11" s="17" t="s">
        <v>920</v>
      </c>
      <c r="F11" s="17" t="s">
        <v>920</v>
      </c>
      <c r="G11" s="17" t="s">
        <v>920</v>
      </c>
      <c r="H11" s="417">
        <f t="shared" ref="H11" si="0">(E12+F12+G12)/3</f>
        <v>299</v>
      </c>
      <c r="I11" s="419">
        <f t="shared" ref="I11" si="1">H11*1.35</f>
        <v>403.65000000000003</v>
      </c>
      <c r="J11" s="411" t="s">
        <v>217</v>
      </c>
    </row>
    <row r="12" spans="1:10">
      <c r="A12" s="413"/>
      <c r="B12" s="414"/>
      <c r="C12" s="416"/>
      <c r="D12" s="416"/>
      <c r="E12" s="275">
        <v>312</v>
      </c>
      <c r="F12" s="275">
        <v>260</v>
      </c>
      <c r="G12" s="275">
        <v>325</v>
      </c>
      <c r="H12" s="418"/>
      <c r="I12" s="420"/>
      <c r="J12" s="411"/>
    </row>
    <row r="13" spans="1:10">
      <c r="A13" s="412">
        <v>3</v>
      </c>
      <c r="B13" s="414" t="s">
        <v>221</v>
      </c>
      <c r="C13" s="415" t="s">
        <v>5</v>
      </c>
      <c r="D13" s="415">
        <v>1</v>
      </c>
      <c r="E13" s="17" t="s">
        <v>920</v>
      </c>
      <c r="F13" s="17" t="s">
        <v>920</v>
      </c>
      <c r="G13" s="17" t="s">
        <v>920</v>
      </c>
      <c r="H13" s="417">
        <f t="shared" ref="H13:H15" si="2">(E14+F14+G14)/3</f>
        <v>598</v>
      </c>
      <c r="I13" s="419">
        <f t="shared" ref="I13:I15" si="3">H13*1.35</f>
        <v>807.30000000000007</v>
      </c>
      <c r="J13" s="411" t="s">
        <v>217</v>
      </c>
    </row>
    <row r="14" spans="1:10">
      <c r="A14" s="413"/>
      <c r="B14" s="414"/>
      <c r="C14" s="416"/>
      <c r="D14" s="416"/>
      <c r="E14" s="275">
        <v>624</v>
      </c>
      <c r="F14" s="275">
        <v>520</v>
      </c>
      <c r="G14" s="275">
        <v>650</v>
      </c>
      <c r="H14" s="418"/>
      <c r="I14" s="420"/>
      <c r="J14" s="411"/>
    </row>
    <row r="15" spans="1:10">
      <c r="A15" s="412">
        <v>4</v>
      </c>
      <c r="B15" s="414" t="s">
        <v>223</v>
      </c>
      <c r="C15" s="415" t="s">
        <v>5</v>
      </c>
      <c r="D15" s="415">
        <v>1</v>
      </c>
      <c r="E15" s="277"/>
      <c r="F15" s="277"/>
      <c r="G15" s="277"/>
      <c r="H15" s="417">
        <f t="shared" si="2"/>
        <v>598</v>
      </c>
      <c r="I15" s="419">
        <f t="shared" si="3"/>
        <v>807.30000000000007</v>
      </c>
      <c r="J15" s="411" t="s">
        <v>217</v>
      </c>
    </row>
    <row r="16" spans="1:10">
      <c r="A16" s="413"/>
      <c r="B16" s="414"/>
      <c r="C16" s="416"/>
      <c r="D16" s="416"/>
      <c r="E16" s="275">
        <v>624</v>
      </c>
      <c r="F16" s="275">
        <v>520</v>
      </c>
      <c r="G16" s="275">
        <v>650</v>
      </c>
      <c r="H16" s="418"/>
      <c r="I16" s="420"/>
      <c r="J16" s="411"/>
    </row>
    <row r="17" spans="1:10">
      <c r="A17" s="412">
        <v>5</v>
      </c>
      <c r="B17" s="422" t="s">
        <v>225</v>
      </c>
      <c r="C17" s="415" t="s">
        <v>5</v>
      </c>
      <c r="D17" s="415">
        <v>1</v>
      </c>
      <c r="E17" s="17" t="s">
        <v>920</v>
      </c>
      <c r="F17" s="17" t="s">
        <v>920</v>
      </c>
      <c r="G17" s="17" t="s">
        <v>920</v>
      </c>
      <c r="H17" s="417">
        <f t="shared" ref="H17" si="4">(E18+F18+G18)/3</f>
        <v>448.66666666666669</v>
      </c>
      <c r="I17" s="419">
        <f t="shared" ref="I17" si="5">H17*1.35</f>
        <v>605.70000000000005</v>
      </c>
      <c r="J17" s="411" t="s">
        <v>217</v>
      </c>
    </row>
    <row r="18" spans="1:10">
      <c r="A18" s="413"/>
      <c r="B18" s="421"/>
      <c r="C18" s="416"/>
      <c r="D18" s="416"/>
      <c r="E18" s="275">
        <v>468</v>
      </c>
      <c r="F18" s="275">
        <v>390</v>
      </c>
      <c r="G18" s="275">
        <v>488</v>
      </c>
      <c r="H18" s="418"/>
      <c r="I18" s="420"/>
      <c r="J18" s="411"/>
    </row>
  </sheetData>
  <mergeCells count="44">
    <mergeCell ref="J13:J14"/>
    <mergeCell ref="A15:A16"/>
    <mergeCell ref="B15:B16"/>
    <mergeCell ref="C15:C16"/>
    <mergeCell ref="D15:D16"/>
    <mergeCell ref="H15:H16"/>
    <mergeCell ref="I15:I16"/>
    <mergeCell ref="J15:J16"/>
    <mergeCell ref="A13:A14"/>
    <mergeCell ref="B13:B14"/>
    <mergeCell ref="C13:C14"/>
    <mergeCell ref="D13:D14"/>
    <mergeCell ref="H13:H14"/>
    <mergeCell ref="I13:I14"/>
    <mergeCell ref="J17:J18"/>
    <mergeCell ref="A17:A18"/>
    <mergeCell ref="B17:B18"/>
    <mergeCell ref="C17:C18"/>
    <mergeCell ref="D17:D18"/>
    <mergeCell ref="H17:H18"/>
    <mergeCell ref="I17:I18"/>
    <mergeCell ref="J9:J10"/>
    <mergeCell ref="A11:A12"/>
    <mergeCell ref="B11:B12"/>
    <mergeCell ref="C11:C12"/>
    <mergeCell ref="D11:D12"/>
    <mergeCell ref="H11:H12"/>
    <mergeCell ref="I11:I12"/>
    <mergeCell ref="J11:J12"/>
    <mergeCell ref="A9:A10"/>
    <mergeCell ref="B9:B10"/>
    <mergeCell ref="C9:C10"/>
    <mergeCell ref="D9:D10"/>
    <mergeCell ref="H9:H10"/>
    <mergeCell ref="I9:I10"/>
    <mergeCell ref="A2:J4"/>
    <mergeCell ref="A5:J5"/>
    <mergeCell ref="A6:A8"/>
    <mergeCell ref="B6:B8"/>
    <mergeCell ref="C6:C8"/>
    <mergeCell ref="D6:D8"/>
    <mergeCell ref="H6:H8"/>
    <mergeCell ref="I6:I8"/>
    <mergeCell ref="J6:J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4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68"/>
  <sheetViews>
    <sheetView view="pageBreakPreview" zoomScale="85" zoomScaleNormal="85" zoomScaleSheetLayoutView="85" workbookViewId="0">
      <selection activeCell="A9" sqref="A9:C9"/>
    </sheetView>
  </sheetViews>
  <sheetFormatPr defaultRowHeight="15"/>
  <cols>
    <col min="1" max="1" width="9.28515625" customWidth="1"/>
    <col min="2" max="2" width="52" customWidth="1"/>
    <col min="3" max="3" width="18.28515625" customWidth="1"/>
    <col min="4" max="4" width="11.28515625" customWidth="1"/>
    <col min="5" max="5" width="20.85546875" customWidth="1"/>
    <col min="6" max="6" width="20.5703125" customWidth="1"/>
    <col min="7" max="7" width="14.85546875" bestFit="1" customWidth="1"/>
  </cols>
  <sheetData>
    <row r="1" spans="1:8">
      <c r="A1" s="307"/>
      <c r="B1" s="307"/>
      <c r="C1" s="307"/>
      <c r="D1" s="307"/>
      <c r="E1" s="307"/>
      <c r="F1" s="307"/>
    </row>
    <row r="2" spans="1:8">
      <c r="A2" s="307"/>
      <c r="B2" s="307"/>
      <c r="C2" s="307"/>
      <c r="D2" s="307"/>
      <c r="E2" s="307"/>
      <c r="F2" s="307"/>
    </row>
    <row r="3" spans="1:8">
      <c r="A3" s="307"/>
      <c r="B3" s="307"/>
      <c r="C3" s="307"/>
      <c r="D3" s="307"/>
      <c r="E3" s="307"/>
      <c r="F3" s="307"/>
    </row>
    <row r="4" spans="1:8">
      <c r="A4" s="307"/>
      <c r="B4" s="307"/>
      <c r="C4" s="307"/>
      <c r="D4" s="307"/>
      <c r="E4" s="307"/>
      <c r="F4" s="307"/>
    </row>
    <row r="5" spans="1:8">
      <c r="A5" s="307"/>
      <c r="B5" s="307"/>
      <c r="C5" s="307"/>
      <c r="D5" s="307"/>
      <c r="E5" s="307"/>
      <c r="F5" s="307"/>
    </row>
    <row r="6" spans="1:8" ht="24.6" customHeight="1" thickBot="1">
      <c r="A6" s="307"/>
      <c r="B6" s="307"/>
      <c r="C6" s="307"/>
      <c r="D6" s="307"/>
      <c r="E6" s="307"/>
      <c r="F6" s="307"/>
    </row>
    <row r="7" spans="1:8" ht="24" customHeight="1" thickBot="1">
      <c r="A7" s="425" t="s">
        <v>877</v>
      </c>
      <c r="B7" s="426"/>
      <c r="C7" s="426"/>
      <c r="D7" s="427" t="s">
        <v>258</v>
      </c>
      <c r="E7" s="428"/>
      <c r="F7" s="239" t="s">
        <v>878</v>
      </c>
      <c r="G7" s="3"/>
      <c r="H7" s="3"/>
    </row>
    <row r="8" spans="1:8" ht="61.15" customHeight="1" thickTop="1" thickBot="1">
      <c r="A8" s="429" t="s">
        <v>710</v>
      </c>
      <c r="B8" s="388"/>
      <c r="C8" s="389"/>
      <c r="D8" s="430" t="s">
        <v>259</v>
      </c>
      <c r="E8" s="431"/>
      <c r="F8" s="432"/>
      <c r="G8" s="4"/>
      <c r="H8" s="4"/>
    </row>
    <row r="9" spans="1:8" ht="30" customHeight="1" thickTop="1" thickBot="1">
      <c r="A9" s="433" t="s">
        <v>931</v>
      </c>
      <c r="B9" s="388"/>
      <c r="C9" s="388"/>
      <c r="D9" s="434">
        <f>C50</f>
        <v>187422.72460199997</v>
      </c>
      <c r="E9" s="380"/>
      <c r="F9" s="435"/>
      <c r="G9" s="4"/>
      <c r="H9" s="4"/>
    </row>
    <row r="10" spans="1:8" ht="16.149999999999999" customHeight="1" thickTop="1">
      <c r="A10" s="442" t="s">
        <v>260</v>
      </c>
      <c r="B10" s="443"/>
      <c r="C10" s="443"/>
      <c r="D10" s="443"/>
      <c r="E10" s="443"/>
      <c r="F10" s="444"/>
    </row>
    <row r="11" spans="1:8" ht="15" customHeight="1" thickBot="1">
      <c r="A11" s="445"/>
      <c r="B11" s="446"/>
      <c r="C11" s="446"/>
      <c r="D11" s="446"/>
      <c r="E11" s="446"/>
      <c r="F11" s="447"/>
    </row>
    <row r="12" spans="1:8" ht="15.75">
      <c r="A12" s="436" t="s">
        <v>3</v>
      </c>
      <c r="B12" s="438" t="s">
        <v>4</v>
      </c>
      <c r="C12" s="438" t="s">
        <v>261</v>
      </c>
      <c r="D12" s="440" t="s">
        <v>262</v>
      </c>
      <c r="E12" s="121" t="s">
        <v>263</v>
      </c>
      <c r="F12" s="122" t="s">
        <v>263</v>
      </c>
    </row>
    <row r="13" spans="1:8" ht="16.5" thickBot="1">
      <c r="A13" s="437"/>
      <c r="B13" s="439"/>
      <c r="C13" s="439"/>
      <c r="D13" s="441"/>
      <c r="E13" s="123">
        <v>30</v>
      </c>
      <c r="F13" s="124">
        <v>60</v>
      </c>
    </row>
    <row r="14" spans="1:8">
      <c r="A14" s="462" t="s">
        <v>14</v>
      </c>
      <c r="B14" s="470" t="s">
        <v>15</v>
      </c>
      <c r="C14" s="472"/>
      <c r="D14" s="473"/>
      <c r="E14" s="473"/>
      <c r="F14" s="474"/>
    </row>
    <row r="15" spans="1:8" ht="15.75" thickBot="1">
      <c r="A15" s="463"/>
      <c r="B15" s="471"/>
      <c r="C15" s="475"/>
      <c r="D15" s="476"/>
      <c r="E15" s="476"/>
      <c r="F15" s="477"/>
    </row>
    <row r="16" spans="1:8" ht="15.75" thickBot="1">
      <c r="A16" s="448" t="s">
        <v>17</v>
      </c>
      <c r="B16" s="450" t="s">
        <v>264</v>
      </c>
      <c r="C16" s="452">
        <f>'ORÇAMENTO SINTÉTICO'!F12</f>
        <v>2055.4085999999998</v>
      </c>
      <c r="D16" s="454">
        <f>C16/C50</f>
        <v>1.0966698965478952E-2</v>
      </c>
      <c r="E16" s="125">
        <v>1</v>
      </c>
      <c r="F16" s="126"/>
      <c r="G16" s="6">
        <f>SUM(E16:F16)</f>
        <v>1</v>
      </c>
    </row>
    <row r="17" spans="1:7">
      <c r="A17" s="449"/>
      <c r="B17" s="451"/>
      <c r="C17" s="453"/>
      <c r="D17" s="455"/>
      <c r="E17" s="104">
        <f>C16*E16</f>
        <v>2055.4085999999998</v>
      </c>
      <c r="F17" s="106"/>
      <c r="G17" s="1">
        <f t="shared" ref="G17" si="0">SUM(E17:F17)</f>
        <v>2055.4085999999998</v>
      </c>
    </row>
    <row r="18" spans="1:7">
      <c r="A18" s="456" t="s">
        <v>30</v>
      </c>
      <c r="B18" s="451" t="s">
        <v>31</v>
      </c>
      <c r="C18" s="453">
        <f>'ORÇAMENTO SINTÉTICO'!F16</f>
        <v>95245.447199999995</v>
      </c>
      <c r="D18" s="454">
        <f>C18/C50</f>
        <v>0.50818515952245225</v>
      </c>
      <c r="E18" s="107">
        <v>1</v>
      </c>
      <c r="F18" s="108"/>
      <c r="G18" s="6">
        <f>SUM(E18:F18)</f>
        <v>1</v>
      </c>
    </row>
    <row r="19" spans="1:7">
      <c r="A19" s="449"/>
      <c r="B19" s="451"/>
      <c r="C19" s="453"/>
      <c r="D19" s="455"/>
      <c r="E19" s="104">
        <f>C18*E18</f>
        <v>95245.447199999995</v>
      </c>
      <c r="F19" s="106"/>
      <c r="G19" s="1">
        <f t="shared" ref="G19" si="1">SUM(E19:F19)</f>
        <v>95245.447199999995</v>
      </c>
    </row>
    <row r="20" spans="1:7" ht="15.75" thickBot="1">
      <c r="A20" s="456" t="s">
        <v>36</v>
      </c>
      <c r="B20" s="451" t="s">
        <v>37</v>
      </c>
      <c r="C20" s="453">
        <f>'ORÇAMENTO SINTÉTICO'!F18</f>
        <v>6957.2022000000015</v>
      </c>
      <c r="D20" s="454">
        <f>C20/C50</f>
        <v>3.7120377023511487E-2</v>
      </c>
      <c r="E20" s="101">
        <v>1</v>
      </c>
      <c r="F20" s="103"/>
      <c r="G20" s="6">
        <f>SUM(E20:F20)</f>
        <v>1</v>
      </c>
    </row>
    <row r="21" spans="1:7">
      <c r="A21" s="449"/>
      <c r="B21" s="451"/>
      <c r="C21" s="453"/>
      <c r="D21" s="455"/>
      <c r="E21" s="104">
        <f>C20*E20</f>
        <v>6957.2022000000015</v>
      </c>
      <c r="F21" s="106"/>
      <c r="G21" s="1">
        <f t="shared" ref="G21" si="2">SUM(E21:F21)</f>
        <v>6957.2022000000015</v>
      </c>
    </row>
    <row r="22" spans="1:7" ht="15.75" thickBot="1">
      <c r="A22" s="456" t="s">
        <v>68</v>
      </c>
      <c r="B22" s="458" t="s">
        <v>69</v>
      </c>
      <c r="C22" s="460">
        <f>'ORÇAMENTO SINTÉTICO'!F29</f>
        <v>5583.12</v>
      </c>
      <c r="D22" s="454">
        <f>C22/C50</f>
        <v>2.9788917068919948E-2</v>
      </c>
      <c r="E22" s="101">
        <v>1</v>
      </c>
      <c r="F22" s="106"/>
      <c r="G22" s="6">
        <f>SUM(E22:F22)</f>
        <v>1</v>
      </c>
    </row>
    <row r="23" spans="1:7" ht="15.75" thickBot="1">
      <c r="A23" s="457"/>
      <c r="B23" s="459"/>
      <c r="C23" s="461"/>
      <c r="D23" s="455"/>
      <c r="E23" s="104">
        <f>C22*E22</f>
        <v>5583.12</v>
      </c>
      <c r="F23" s="127"/>
      <c r="G23" s="1">
        <f t="shared" ref="G23" si="3">SUM(E23:F23)</f>
        <v>5583.12</v>
      </c>
    </row>
    <row r="24" spans="1:7">
      <c r="A24" s="462" t="s">
        <v>92</v>
      </c>
      <c r="B24" s="464" t="s">
        <v>93</v>
      </c>
      <c r="C24" s="472"/>
      <c r="D24" s="473"/>
      <c r="E24" s="473"/>
      <c r="F24" s="474"/>
      <c r="G24" s="5"/>
    </row>
    <row r="25" spans="1:7" ht="15.75" thickBot="1">
      <c r="A25" s="463"/>
      <c r="B25" s="465"/>
      <c r="C25" s="475"/>
      <c r="D25" s="476"/>
      <c r="E25" s="476"/>
      <c r="F25" s="477"/>
      <c r="G25" s="5"/>
    </row>
    <row r="26" spans="1:7" ht="15.75" thickBot="1">
      <c r="A26" s="448" t="s">
        <v>94</v>
      </c>
      <c r="B26" s="459" t="s">
        <v>95</v>
      </c>
      <c r="C26" s="461">
        <f>'ORÇAMENTO SINTÉTICO'!F39</f>
        <v>2623.2459600000002</v>
      </c>
      <c r="D26" s="454">
        <f>C26/C50</f>
        <v>1.3996413538275965E-2</v>
      </c>
      <c r="E26" s="125">
        <v>0.7</v>
      </c>
      <c r="F26" s="128">
        <v>0.3</v>
      </c>
      <c r="G26" s="6">
        <f>SUM(E26:F26)</f>
        <v>1</v>
      </c>
    </row>
    <row r="27" spans="1:7">
      <c r="A27" s="449"/>
      <c r="B27" s="450"/>
      <c r="C27" s="452"/>
      <c r="D27" s="455"/>
      <c r="E27" s="104">
        <f>C26*E26</f>
        <v>1836.272172</v>
      </c>
      <c r="F27" s="110">
        <f>C26*F26</f>
        <v>786.97378800000001</v>
      </c>
      <c r="G27" s="1">
        <f t="shared" ref="G27:G49" si="4">SUM(E27:F27)</f>
        <v>2623.2459600000002</v>
      </c>
    </row>
    <row r="28" spans="1:7" ht="15.75" thickBot="1">
      <c r="A28" s="456" t="s">
        <v>103</v>
      </c>
      <c r="B28" s="458" t="s">
        <v>104</v>
      </c>
      <c r="C28" s="460">
        <f>'ORÇAMENTO SINTÉTICO'!F42</f>
        <v>2992.9279680000004</v>
      </c>
      <c r="D28" s="454">
        <f>C28/C50</f>
        <v>1.5968863830976787E-2</v>
      </c>
      <c r="E28" s="101">
        <v>0.7</v>
      </c>
      <c r="F28" s="109">
        <v>0.3</v>
      </c>
      <c r="G28" s="6">
        <f t="shared" si="4"/>
        <v>1</v>
      </c>
    </row>
    <row r="29" spans="1:7">
      <c r="A29" s="449"/>
      <c r="B29" s="450"/>
      <c r="C29" s="452"/>
      <c r="D29" s="455"/>
      <c r="E29" s="104">
        <f>C28*E28</f>
        <v>2095.0495776000002</v>
      </c>
      <c r="F29" s="110">
        <f>C28*F28</f>
        <v>897.87839040000006</v>
      </c>
      <c r="G29" s="1">
        <f t="shared" si="4"/>
        <v>2992.9279680000004</v>
      </c>
    </row>
    <row r="30" spans="1:7" ht="15.75" thickBot="1">
      <c r="A30" s="456" t="s">
        <v>108</v>
      </c>
      <c r="B30" s="458" t="s">
        <v>109</v>
      </c>
      <c r="C30" s="460">
        <f>'ORÇAMENTO SINTÉTICO'!F44</f>
        <v>8040.4152000000004</v>
      </c>
      <c r="D30" s="454">
        <f>C30/C50</f>
        <v>4.2899894967774903E-2</v>
      </c>
      <c r="E30" s="105"/>
      <c r="F30" s="109">
        <v>1</v>
      </c>
      <c r="G30" s="6">
        <f t="shared" si="4"/>
        <v>1</v>
      </c>
    </row>
    <row r="31" spans="1:7">
      <c r="A31" s="449"/>
      <c r="B31" s="450"/>
      <c r="C31" s="452"/>
      <c r="D31" s="455"/>
      <c r="E31" s="105"/>
      <c r="F31" s="110">
        <f>C30*F30</f>
        <v>8040.4152000000004</v>
      </c>
      <c r="G31" s="1">
        <f t="shared" si="4"/>
        <v>8040.4152000000004</v>
      </c>
    </row>
    <row r="32" spans="1:7" ht="15.75" thickBot="1">
      <c r="A32" s="456" t="s">
        <v>113</v>
      </c>
      <c r="B32" s="458" t="s">
        <v>114</v>
      </c>
      <c r="C32" s="460">
        <f>'ORÇAMENTO SINTÉTICO'!F46</f>
        <v>3198.7872000000007</v>
      </c>
      <c r="D32" s="454">
        <f>C32/C50</f>
        <v>1.7067232411612624E-2</v>
      </c>
      <c r="E32" s="105"/>
      <c r="F32" s="109">
        <v>1</v>
      </c>
      <c r="G32" s="6">
        <f t="shared" si="4"/>
        <v>1</v>
      </c>
    </row>
    <row r="33" spans="1:7">
      <c r="A33" s="449"/>
      <c r="B33" s="450"/>
      <c r="C33" s="452"/>
      <c r="D33" s="455"/>
      <c r="E33" s="105"/>
      <c r="F33" s="110">
        <f>C32*F32</f>
        <v>3198.7872000000007</v>
      </c>
      <c r="G33" s="1">
        <f t="shared" si="4"/>
        <v>3198.7872000000007</v>
      </c>
    </row>
    <row r="34" spans="1:7" ht="15.75" thickBot="1">
      <c r="A34" s="456" t="s">
        <v>118</v>
      </c>
      <c r="B34" s="458" t="s">
        <v>119</v>
      </c>
      <c r="C34" s="460">
        <f>'ORÇAMENTO SINTÉTICO'!F48</f>
        <v>3459.1244220000003</v>
      </c>
      <c r="D34" s="454">
        <f>C34/C50</f>
        <v>1.8456270067280241E-2</v>
      </c>
      <c r="E34" s="102"/>
      <c r="F34" s="109">
        <v>1</v>
      </c>
      <c r="G34" s="6">
        <f t="shared" si="4"/>
        <v>1</v>
      </c>
    </row>
    <row r="35" spans="1:7">
      <c r="A35" s="449"/>
      <c r="B35" s="450"/>
      <c r="C35" s="452"/>
      <c r="D35" s="455"/>
      <c r="E35" s="105"/>
      <c r="F35" s="110">
        <f>C34*F34</f>
        <v>3459.1244220000003</v>
      </c>
      <c r="G35" s="1">
        <f t="shared" si="4"/>
        <v>3459.1244220000003</v>
      </c>
    </row>
    <row r="36" spans="1:7" ht="15.75" thickBot="1">
      <c r="A36" s="456" t="s">
        <v>132</v>
      </c>
      <c r="B36" s="458" t="s">
        <v>133</v>
      </c>
      <c r="C36" s="460">
        <f>'ORÇAMENTO SINTÉTICO'!F53</f>
        <v>613.24019999999996</v>
      </c>
      <c r="D36" s="454">
        <f>C36/C50</f>
        <v>3.2719628919184764E-3</v>
      </c>
      <c r="E36" s="105"/>
      <c r="F36" s="109">
        <v>1</v>
      </c>
      <c r="G36" s="6">
        <f t="shared" si="4"/>
        <v>1</v>
      </c>
    </row>
    <row r="37" spans="1:7">
      <c r="A37" s="449"/>
      <c r="B37" s="450"/>
      <c r="C37" s="452"/>
      <c r="D37" s="455"/>
      <c r="E37" s="105"/>
      <c r="F37" s="110">
        <f>C36*F36</f>
        <v>613.24019999999996</v>
      </c>
      <c r="G37" s="1">
        <f t="shared" si="4"/>
        <v>613.24019999999996</v>
      </c>
    </row>
    <row r="38" spans="1:7" ht="15.75" thickBot="1">
      <c r="A38" s="456" t="s">
        <v>146</v>
      </c>
      <c r="B38" s="458" t="s">
        <v>147</v>
      </c>
      <c r="C38" s="460">
        <f>'ORÇAMENTO SINTÉTICO'!F58</f>
        <v>15574.008749999999</v>
      </c>
      <c r="D38" s="454">
        <f>C38/C50</f>
        <v>8.3095626653982652E-2</v>
      </c>
      <c r="E38" s="102"/>
      <c r="F38" s="109">
        <v>1</v>
      </c>
      <c r="G38" s="6">
        <f t="shared" si="4"/>
        <v>1</v>
      </c>
    </row>
    <row r="39" spans="1:7">
      <c r="A39" s="449"/>
      <c r="B39" s="450"/>
      <c r="C39" s="452"/>
      <c r="D39" s="455"/>
      <c r="E39" s="105"/>
      <c r="F39" s="110">
        <f>C38*F38</f>
        <v>15574.008749999999</v>
      </c>
      <c r="G39" s="1">
        <f t="shared" si="4"/>
        <v>15574.008749999999</v>
      </c>
    </row>
    <row r="40" spans="1:7" ht="15.75" thickBot="1">
      <c r="A40" s="456" t="s">
        <v>208</v>
      </c>
      <c r="B40" s="458" t="s">
        <v>209</v>
      </c>
      <c r="C40" s="460">
        <f>'ORÇAMENTO SINTÉTICO'!F81</f>
        <v>503.96688000000006</v>
      </c>
      <c r="D40" s="454">
        <f>C40/C50</f>
        <v>2.6889315640362976E-3</v>
      </c>
      <c r="E40" s="102"/>
      <c r="F40" s="109">
        <v>1</v>
      </c>
      <c r="G40" s="6">
        <f t="shared" si="4"/>
        <v>1</v>
      </c>
    </row>
    <row r="41" spans="1:7">
      <c r="A41" s="449"/>
      <c r="B41" s="450"/>
      <c r="C41" s="452"/>
      <c r="D41" s="455"/>
      <c r="E41" s="105"/>
      <c r="F41" s="110">
        <f>C40*F40</f>
        <v>503.96688000000006</v>
      </c>
      <c r="G41" s="1">
        <f t="shared" si="4"/>
        <v>503.96688000000006</v>
      </c>
    </row>
    <row r="42" spans="1:7" ht="15.75" thickBot="1">
      <c r="A42" s="456" t="s">
        <v>213</v>
      </c>
      <c r="B42" s="458" t="s">
        <v>214</v>
      </c>
      <c r="C42" s="460">
        <f>'ORÇAMENTO SINTÉTICO'!F83</f>
        <v>25633.59</v>
      </c>
      <c r="D42" s="454">
        <f>C42/C50</f>
        <v>0.136768847291245</v>
      </c>
      <c r="E42" s="102"/>
      <c r="F42" s="109">
        <v>1</v>
      </c>
      <c r="G42" s="6">
        <f t="shared" si="4"/>
        <v>1</v>
      </c>
    </row>
    <row r="43" spans="1:7">
      <c r="A43" s="449"/>
      <c r="B43" s="450"/>
      <c r="C43" s="452"/>
      <c r="D43" s="455"/>
      <c r="E43" s="105"/>
      <c r="F43" s="110">
        <f>C42*F42</f>
        <v>25633.59</v>
      </c>
      <c r="G43" s="1">
        <f t="shared" si="4"/>
        <v>25633.59</v>
      </c>
    </row>
    <row r="44" spans="1:7" ht="15.75" thickBot="1">
      <c r="A44" s="456" t="s">
        <v>229</v>
      </c>
      <c r="B44" s="458" t="s">
        <v>230</v>
      </c>
      <c r="C44" s="460">
        <f>'ORÇAMENTO SINTÉTICO'!F90</f>
        <v>914.37780000000009</v>
      </c>
      <c r="D44" s="454">
        <f>C44/C50</f>
        <v>4.8786922820683552E-3</v>
      </c>
      <c r="E44" s="102"/>
      <c r="F44" s="109">
        <v>1</v>
      </c>
      <c r="G44" s="6">
        <f t="shared" si="4"/>
        <v>1</v>
      </c>
    </row>
    <row r="45" spans="1:7">
      <c r="A45" s="449"/>
      <c r="B45" s="450"/>
      <c r="C45" s="452"/>
      <c r="D45" s="455"/>
      <c r="E45" s="105"/>
      <c r="F45" s="110">
        <f>C44*F44</f>
        <v>914.37780000000009</v>
      </c>
      <c r="G45" s="1">
        <f t="shared" si="4"/>
        <v>914.37780000000009</v>
      </c>
    </row>
    <row r="46" spans="1:7" ht="15.75" thickBot="1">
      <c r="A46" s="456" t="s">
        <v>234</v>
      </c>
      <c r="B46" s="458" t="s">
        <v>235</v>
      </c>
      <c r="C46" s="460">
        <f>'ORÇAMENTO SINTÉTICO'!F92</f>
        <v>7377.950922</v>
      </c>
      <c r="D46" s="454">
        <f>C46/C50</f>
        <v>3.9365295417977668E-2</v>
      </c>
      <c r="E46" s="102"/>
      <c r="F46" s="109">
        <v>1</v>
      </c>
      <c r="G46" s="6">
        <f t="shared" si="4"/>
        <v>1</v>
      </c>
    </row>
    <row r="47" spans="1:7">
      <c r="A47" s="449"/>
      <c r="B47" s="450"/>
      <c r="C47" s="452"/>
      <c r="D47" s="455"/>
      <c r="E47" s="105"/>
      <c r="F47" s="110">
        <f>C46*F46</f>
        <v>7377.950922</v>
      </c>
      <c r="G47" s="1">
        <f t="shared" si="4"/>
        <v>7377.950922</v>
      </c>
    </row>
    <row r="48" spans="1:7" ht="15.75" thickBot="1">
      <c r="A48" s="456" t="s">
        <v>245</v>
      </c>
      <c r="B48" s="458" t="s">
        <v>246</v>
      </c>
      <c r="C48" s="460">
        <f>'ORÇAMENTO SINTÉTICO'!F96</f>
        <v>6649.9112999999998</v>
      </c>
      <c r="D48" s="454">
        <f>C48/C50</f>
        <v>3.5480816502488507E-2</v>
      </c>
      <c r="E48" s="102"/>
      <c r="F48" s="109">
        <v>1</v>
      </c>
      <c r="G48" s="6">
        <f t="shared" si="4"/>
        <v>1</v>
      </c>
    </row>
    <row r="49" spans="1:7">
      <c r="A49" s="449"/>
      <c r="B49" s="450"/>
      <c r="C49" s="452"/>
      <c r="D49" s="455"/>
      <c r="E49" s="105"/>
      <c r="F49" s="110">
        <f>C48*F48</f>
        <v>6649.9112999999998</v>
      </c>
      <c r="G49" s="1">
        <f t="shared" si="4"/>
        <v>6649.9112999999998</v>
      </c>
    </row>
    <row r="50" spans="1:7" ht="15.75">
      <c r="A50" s="480" t="s">
        <v>11</v>
      </c>
      <c r="B50" s="481"/>
      <c r="C50" s="111">
        <f>SUM(C16:C49)</f>
        <v>187422.72460199997</v>
      </c>
      <c r="D50" s="2">
        <f>SUM(D16:D49)</f>
        <v>1</v>
      </c>
      <c r="E50" s="466"/>
      <c r="F50" s="467"/>
    </row>
    <row r="51" spans="1:7" ht="15.75">
      <c r="A51" s="468" t="s">
        <v>265</v>
      </c>
      <c r="B51" s="469"/>
      <c r="C51" s="469"/>
      <c r="D51" s="112"/>
      <c r="E51" s="113">
        <f>E17+E19+E21+E23+E27+E29</f>
        <v>113772.49974959999</v>
      </c>
      <c r="F51" s="114">
        <f>F27+F29+F31+F33+F35+F37+F39+F41+F43+F45+F47+F49</f>
        <v>73650.224852400017</v>
      </c>
    </row>
    <row r="52" spans="1:7" ht="15.75">
      <c r="A52" s="468" t="s">
        <v>266</v>
      </c>
      <c r="B52" s="469"/>
      <c r="C52" s="469"/>
      <c r="D52" s="112"/>
      <c r="E52" s="115">
        <f>E51/C50</f>
        <v>0.60703684673883951</v>
      </c>
      <c r="F52" s="116">
        <f>F51/C50</f>
        <v>0.39296315326116066</v>
      </c>
    </row>
    <row r="53" spans="1:7" ht="15.75">
      <c r="A53" s="468" t="s">
        <v>267</v>
      </c>
      <c r="B53" s="469"/>
      <c r="C53" s="469"/>
      <c r="D53" s="112"/>
      <c r="E53" s="117">
        <f>E51</f>
        <v>113772.49974959999</v>
      </c>
      <c r="F53" s="118">
        <f>E53+F51</f>
        <v>187422.724602</v>
      </c>
    </row>
    <row r="54" spans="1:7" ht="16.5" thickBot="1">
      <c r="A54" s="478" t="s">
        <v>268</v>
      </c>
      <c r="B54" s="479"/>
      <c r="C54" s="479"/>
      <c r="D54" s="119"/>
      <c r="E54" s="120">
        <f>E52</f>
        <v>0.60703684673883951</v>
      </c>
      <c r="F54" s="139">
        <f>E54+F52</f>
        <v>1.0000000000000002</v>
      </c>
    </row>
    <row r="55" spans="1:7">
      <c r="A55" s="423"/>
      <c r="B55" s="423"/>
      <c r="C55" s="423"/>
      <c r="D55" s="423"/>
      <c r="E55" s="423"/>
      <c r="F55" s="423"/>
    </row>
    <row r="56" spans="1:7">
      <c r="A56" s="424"/>
      <c r="B56" s="424"/>
      <c r="C56" s="424"/>
      <c r="D56" s="424"/>
      <c r="E56" s="424"/>
      <c r="F56" s="424"/>
    </row>
    <row r="57" spans="1:7">
      <c r="A57" s="424"/>
      <c r="B57" s="424"/>
      <c r="C57" s="424"/>
      <c r="D57" s="424"/>
      <c r="E57" s="424"/>
      <c r="F57" s="424"/>
    </row>
    <row r="58" spans="1:7">
      <c r="A58" s="424"/>
      <c r="B58" s="424"/>
      <c r="C58" s="424"/>
      <c r="D58" s="424"/>
      <c r="E58" s="424"/>
      <c r="F58" s="424"/>
    </row>
    <row r="59" spans="1:7">
      <c r="A59" s="424"/>
      <c r="B59" s="424"/>
      <c r="C59" s="424"/>
      <c r="D59" s="424"/>
      <c r="E59" s="424"/>
      <c r="F59" s="424"/>
    </row>
    <row r="60" spans="1:7">
      <c r="A60" s="424"/>
      <c r="B60" s="424"/>
      <c r="C60" s="424"/>
      <c r="D60" s="424"/>
      <c r="E60" s="424"/>
      <c r="F60" s="424"/>
    </row>
    <row r="61" spans="1:7">
      <c r="A61" s="424"/>
      <c r="B61" s="424"/>
      <c r="C61" s="424"/>
      <c r="D61" s="424"/>
      <c r="E61" s="424"/>
      <c r="F61" s="424"/>
    </row>
    <row r="62" spans="1:7">
      <c r="A62" s="424"/>
      <c r="B62" s="424"/>
      <c r="C62" s="424"/>
      <c r="D62" s="424"/>
      <c r="E62" s="424"/>
      <c r="F62" s="424"/>
    </row>
    <row r="63" spans="1:7">
      <c r="A63" s="424"/>
      <c r="B63" s="424"/>
      <c r="C63" s="424"/>
      <c r="D63" s="424"/>
      <c r="E63" s="424"/>
      <c r="F63" s="424"/>
    </row>
    <row r="68" spans="7:7">
      <c r="G68" s="140"/>
    </row>
  </sheetData>
  <mergeCells count="89">
    <mergeCell ref="D48:D49"/>
    <mergeCell ref="A42:A43"/>
    <mergeCell ref="B42:B43"/>
    <mergeCell ref="C42:C43"/>
    <mergeCell ref="D42:D43"/>
    <mergeCell ref="A44:A45"/>
    <mergeCell ref="B44:B45"/>
    <mergeCell ref="C44:C45"/>
    <mergeCell ref="D44:D45"/>
    <mergeCell ref="A46:A47"/>
    <mergeCell ref="B46:B47"/>
    <mergeCell ref="C46:C47"/>
    <mergeCell ref="D46:D47"/>
    <mergeCell ref="A54:C54"/>
    <mergeCell ref="A36:A37"/>
    <mergeCell ref="B36:B37"/>
    <mergeCell ref="A48:A49"/>
    <mergeCell ref="B48:B49"/>
    <mergeCell ref="C48:C49"/>
    <mergeCell ref="C36:C37"/>
    <mergeCell ref="A38:A39"/>
    <mergeCell ref="B38:B39"/>
    <mergeCell ref="C38:C39"/>
    <mergeCell ref="A50:B50"/>
    <mergeCell ref="E50:F50"/>
    <mergeCell ref="A51:C51"/>
    <mergeCell ref="A52:C52"/>
    <mergeCell ref="A53:C53"/>
    <mergeCell ref="A14:A15"/>
    <mergeCell ref="B14:B15"/>
    <mergeCell ref="A40:A41"/>
    <mergeCell ref="B40:B41"/>
    <mergeCell ref="C40:C41"/>
    <mergeCell ref="C14:F15"/>
    <mergeCell ref="C24:F25"/>
    <mergeCell ref="D40:D41"/>
    <mergeCell ref="D36:D37"/>
    <mergeCell ref="D38:D39"/>
    <mergeCell ref="A32:A33"/>
    <mergeCell ref="B32:B33"/>
    <mergeCell ref="C32:C33"/>
    <mergeCell ref="D32:D33"/>
    <mergeCell ref="A34:A35"/>
    <mergeCell ref="B34:B35"/>
    <mergeCell ref="C34:C35"/>
    <mergeCell ref="D34:D35"/>
    <mergeCell ref="A28:A29"/>
    <mergeCell ref="B28:B29"/>
    <mergeCell ref="C28:C29"/>
    <mergeCell ref="D28:D29"/>
    <mergeCell ref="A30:A31"/>
    <mergeCell ref="B30:B31"/>
    <mergeCell ref="C30:C31"/>
    <mergeCell ref="D30:D31"/>
    <mergeCell ref="D26:D27"/>
    <mergeCell ref="A20:A21"/>
    <mergeCell ref="B20:B21"/>
    <mergeCell ref="C20:C21"/>
    <mergeCell ref="D20:D21"/>
    <mergeCell ref="A22:A23"/>
    <mergeCell ref="B22:B23"/>
    <mergeCell ref="C22:C23"/>
    <mergeCell ref="D22:D23"/>
    <mergeCell ref="A24:A25"/>
    <mergeCell ref="B24:B25"/>
    <mergeCell ref="A26:A27"/>
    <mergeCell ref="B26:B27"/>
    <mergeCell ref="C26:C27"/>
    <mergeCell ref="D16:D17"/>
    <mergeCell ref="A18:A19"/>
    <mergeCell ref="B18:B19"/>
    <mergeCell ref="C18:C19"/>
    <mergeCell ref="D18:D19"/>
    <mergeCell ref="A55:F63"/>
    <mergeCell ref="A1:F6"/>
    <mergeCell ref="A7:C7"/>
    <mergeCell ref="D7:E7"/>
    <mergeCell ref="A8:C8"/>
    <mergeCell ref="D8:F8"/>
    <mergeCell ref="A9:C9"/>
    <mergeCell ref="D9:F9"/>
    <mergeCell ref="A12:A13"/>
    <mergeCell ref="B12:B13"/>
    <mergeCell ref="C12:C13"/>
    <mergeCell ref="D12:D13"/>
    <mergeCell ref="A10:F11"/>
    <mergeCell ref="A16:A17"/>
    <mergeCell ref="B16:B17"/>
    <mergeCell ref="C16:C17"/>
  </mergeCells>
  <pageMargins left="0.511811024" right="0.511811024" top="0.78740157499999996" bottom="0.78740157499999996" header="0.31496062000000002" footer="0.31496062000000002"/>
  <pageSetup paperSize="9" scale="70" orientation="portrait" horizontalDpi="300" verticalDpi="300" r:id="rId1"/>
  <colBreaks count="1" manualBreakCount="1">
    <brk id="6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8"/>
  <sheetViews>
    <sheetView view="pageBreakPreview" zoomScaleNormal="100" zoomScaleSheetLayoutView="100" workbookViewId="0">
      <selection activeCell="K12" sqref="K12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307"/>
      <c r="B1" s="307"/>
      <c r="C1" s="307"/>
      <c r="D1" s="307"/>
      <c r="E1" s="307"/>
      <c r="F1" s="307"/>
      <c r="G1" s="307"/>
    </row>
    <row r="2" spans="1:9" ht="24.6" customHeight="1">
      <c r="A2" s="307"/>
      <c r="B2" s="307"/>
      <c r="C2" s="307"/>
      <c r="D2" s="307"/>
      <c r="E2" s="307"/>
      <c r="F2" s="307"/>
      <c r="G2" s="307"/>
    </row>
    <row r="3" spans="1:9" ht="25.15" customHeight="1">
      <c r="A3" s="307"/>
      <c r="B3" s="307"/>
      <c r="C3" s="307"/>
      <c r="D3" s="307"/>
      <c r="E3" s="307"/>
      <c r="F3" s="307"/>
      <c r="G3" s="307"/>
    </row>
    <row r="4" spans="1:9" ht="20.45" customHeight="1">
      <c r="A4" s="307"/>
      <c r="B4" s="307"/>
      <c r="C4" s="307"/>
      <c r="D4" s="307"/>
      <c r="E4" s="307"/>
      <c r="F4" s="307"/>
      <c r="G4" s="307"/>
    </row>
    <row r="5" spans="1:9" ht="34.15" customHeight="1">
      <c r="A5" s="75" t="s">
        <v>680</v>
      </c>
      <c r="B5" s="483" t="s">
        <v>709</v>
      </c>
      <c r="C5" s="483"/>
      <c r="D5" s="483"/>
      <c r="E5" s="483"/>
      <c r="F5" s="483"/>
      <c r="G5" s="483"/>
    </row>
    <row r="6" spans="1:9">
      <c r="A6" s="76" t="s">
        <v>681</v>
      </c>
      <c r="B6" s="482" t="s">
        <v>682</v>
      </c>
      <c r="C6" s="482"/>
      <c r="D6" s="482"/>
      <c r="E6" s="77"/>
    </row>
    <row r="7" spans="1:9">
      <c r="A7" s="76" t="s">
        <v>683</v>
      </c>
      <c r="B7" s="482" t="s">
        <v>684</v>
      </c>
      <c r="C7" s="482"/>
      <c r="D7" s="482"/>
      <c r="E7" s="77"/>
    </row>
    <row r="8" spans="1:9">
      <c r="A8" s="78" t="s">
        <v>685</v>
      </c>
      <c r="B8" s="484" t="s">
        <v>686</v>
      </c>
      <c r="C8" s="482"/>
      <c r="D8" s="482"/>
      <c r="E8" s="77"/>
    </row>
    <row r="9" spans="1:9">
      <c r="A9" s="78" t="s">
        <v>687</v>
      </c>
      <c r="B9" s="482" t="s">
        <v>688</v>
      </c>
      <c r="C9" s="482"/>
      <c r="D9" s="482"/>
      <c r="E9" s="77"/>
    </row>
    <row r="10" spans="1:9" ht="23.45" customHeight="1">
      <c r="A10" s="490" t="s">
        <v>689</v>
      </c>
      <c r="B10" s="490"/>
      <c r="C10" s="490"/>
      <c r="D10" s="490"/>
    </row>
    <row r="11" spans="1:9" ht="26.45" customHeight="1" thickBot="1">
      <c r="A11" s="490"/>
      <c r="B11" s="490"/>
      <c r="C11" s="490"/>
      <c r="D11" s="490"/>
    </row>
    <row r="12" spans="1:9" ht="21" thickBot="1">
      <c r="A12" s="491" t="s">
        <v>690</v>
      </c>
      <c r="B12" s="491"/>
      <c r="C12" s="491"/>
      <c r="D12" s="491"/>
      <c r="F12" s="492" t="s">
        <v>691</v>
      </c>
      <c r="G12" s="493"/>
    </row>
    <row r="13" spans="1:9" ht="15.75" thickBot="1">
      <c r="A13" s="494" t="s">
        <v>692</v>
      </c>
      <c r="B13" s="495"/>
      <c r="C13" s="279" t="s">
        <v>693</v>
      </c>
      <c r="D13" s="280" t="s">
        <v>694</v>
      </c>
      <c r="F13" s="281" t="s">
        <v>695</v>
      </c>
      <c r="G13" s="282" t="s">
        <v>696</v>
      </c>
    </row>
    <row r="14" spans="1:9">
      <c r="A14" s="496" t="s">
        <v>922</v>
      </c>
      <c r="B14" s="497"/>
      <c r="C14" s="283" t="s">
        <v>697</v>
      </c>
      <c r="D14" s="284">
        <v>3.4299999999999997E-2</v>
      </c>
      <c r="F14" s="285">
        <v>3.4299999999999997E-2</v>
      </c>
      <c r="G14" s="286">
        <v>6.7100000000000007E-2</v>
      </c>
      <c r="I14" s="287"/>
    </row>
    <row r="15" spans="1:9">
      <c r="A15" s="498" t="s">
        <v>923</v>
      </c>
      <c r="B15" s="499"/>
      <c r="C15" s="288" t="s">
        <v>924</v>
      </c>
      <c r="D15" s="289">
        <v>2.8E-3</v>
      </c>
      <c r="F15" s="290">
        <v>2.8E-3</v>
      </c>
      <c r="G15" s="291">
        <v>7.4999999999999997E-3</v>
      </c>
      <c r="I15" s="287"/>
    </row>
    <row r="16" spans="1:9">
      <c r="A16" s="498" t="s">
        <v>925</v>
      </c>
      <c r="B16" s="499"/>
      <c r="C16" s="288" t="s">
        <v>698</v>
      </c>
      <c r="D16" s="289">
        <v>0.01</v>
      </c>
      <c r="F16" s="290">
        <v>0.01</v>
      </c>
      <c r="G16" s="291">
        <v>1.7399999999999999E-2</v>
      </c>
      <c r="I16" s="287"/>
    </row>
    <row r="17" spans="1:11">
      <c r="A17" s="500" t="s">
        <v>926</v>
      </c>
      <c r="B17" s="501"/>
      <c r="C17" s="292" t="s">
        <v>699</v>
      </c>
      <c r="D17" s="293">
        <v>5.8999999999999999E-3</v>
      </c>
      <c r="F17" s="294">
        <v>5.8999999999999999E-3</v>
      </c>
      <c r="G17" s="295">
        <v>1.3899999999999999E-2</v>
      </c>
      <c r="I17" s="287"/>
    </row>
    <row r="18" spans="1:11" ht="15.75" thickBot="1">
      <c r="A18" s="502" t="s">
        <v>927</v>
      </c>
      <c r="B18" s="503"/>
      <c r="C18" s="296" t="s">
        <v>362</v>
      </c>
      <c r="D18" s="297">
        <v>6.3700000000000007E-2</v>
      </c>
      <c r="F18" s="285">
        <v>6.3E-2</v>
      </c>
      <c r="G18" s="286">
        <v>9.4E-2</v>
      </c>
      <c r="I18" s="287"/>
      <c r="J18" s="287"/>
      <c r="K18" s="298"/>
    </row>
    <row r="19" spans="1:11" ht="15.75" thickTop="1">
      <c r="A19" s="504" t="s">
        <v>700</v>
      </c>
      <c r="B19" s="299" t="s">
        <v>701</v>
      </c>
      <c r="C19" s="506" t="s">
        <v>702</v>
      </c>
      <c r="D19" s="284">
        <v>6.4999999999999997E-3</v>
      </c>
      <c r="F19" s="485" t="s">
        <v>703</v>
      </c>
      <c r="G19" s="486"/>
      <c r="I19" s="287"/>
    </row>
    <row r="20" spans="1:11">
      <c r="A20" s="504"/>
      <c r="B20" s="300" t="s">
        <v>704</v>
      </c>
      <c r="C20" s="506"/>
      <c r="D20" s="289">
        <v>0.03</v>
      </c>
      <c r="F20" s="485"/>
      <c r="G20" s="486"/>
      <c r="I20" s="287"/>
    </row>
    <row r="21" spans="1:11">
      <c r="A21" s="504"/>
      <c r="B21" s="300" t="s">
        <v>705</v>
      </c>
      <c r="C21" s="506"/>
      <c r="D21" s="289">
        <v>0.05</v>
      </c>
      <c r="F21" s="485"/>
      <c r="G21" s="486"/>
      <c r="I21" s="287"/>
    </row>
    <row r="22" spans="1:11" ht="15.75" thickBot="1">
      <c r="A22" s="505"/>
      <c r="B22" s="301" t="s">
        <v>706</v>
      </c>
      <c r="C22" s="507"/>
      <c r="D22" s="302">
        <v>4.4999999999999998E-2</v>
      </c>
      <c r="F22" s="485"/>
      <c r="G22" s="486"/>
      <c r="I22" s="287"/>
      <c r="J22" s="287"/>
    </row>
    <row r="23" spans="1:11" ht="29.45" customHeight="1" thickBot="1">
      <c r="A23" s="487" t="s">
        <v>928</v>
      </c>
      <c r="B23" s="488"/>
      <c r="C23" s="489"/>
      <c r="D23" s="303">
        <f>SUM(D19:D22)</f>
        <v>0.13150000000000001</v>
      </c>
      <c r="F23" s="485"/>
      <c r="G23" s="486"/>
      <c r="I23" s="287"/>
      <c r="J23" s="287"/>
      <c r="K23" s="287"/>
    </row>
    <row r="24" spans="1:11" ht="15.75" thickBot="1">
      <c r="A24" s="508"/>
      <c r="B24" s="508"/>
      <c r="C24" s="508"/>
      <c r="D24" s="508"/>
      <c r="F24" s="509"/>
      <c r="G24" s="509"/>
    </row>
    <row r="25" spans="1:11" ht="15.75" thickBot="1">
      <c r="A25" s="510" t="s">
        <v>929</v>
      </c>
      <c r="B25" s="511"/>
      <c r="C25" s="512"/>
      <c r="D25" s="304">
        <f>((1+D14+D15+D16)*(1+D17)*(1+D18)/(1-D23))-1</f>
        <v>0.29000770477029358</v>
      </c>
      <c r="F25" s="305">
        <v>0.20760000000000001</v>
      </c>
      <c r="G25" s="306">
        <v>0.3</v>
      </c>
    </row>
    <row r="26" spans="1:11" ht="15.75">
      <c r="A26" s="79"/>
      <c r="B26" s="79"/>
      <c r="C26" s="79"/>
      <c r="D26" s="80"/>
    </row>
    <row r="27" spans="1:11">
      <c r="A27" s="513" t="s">
        <v>707</v>
      </c>
      <c r="B27" s="513"/>
      <c r="C27" s="513"/>
    </row>
    <row r="28" spans="1:11">
      <c r="A28" s="514" t="s">
        <v>708</v>
      </c>
      <c r="B28" s="514"/>
      <c r="C28" s="514"/>
    </row>
  </sheetData>
  <mergeCells count="24">
    <mergeCell ref="A24:D24"/>
    <mergeCell ref="F24:G24"/>
    <mergeCell ref="A25:C25"/>
    <mergeCell ref="A27:C27"/>
    <mergeCell ref="A28:C2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B9:D9"/>
    <mergeCell ref="A1:G4"/>
    <mergeCell ref="B5:G5"/>
    <mergeCell ref="B6:D6"/>
    <mergeCell ref="B7:D7"/>
    <mergeCell ref="B8:D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ORÇAMENTO SINTÉTICO</vt:lpstr>
      <vt:lpstr>CUSTO UNITÁRIO</vt:lpstr>
      <vt:lpstr>COTAÇÃO LOCAL</vt:lpstr>
      <vt:lpstr>CFF</vt:lpstr>
      <vt:lpstr>BDI</vt:lpstr>
      <vt:lpstr>BDI!Area_de_impressao</vt:lpstr>
      <vt:lpstr>CFF!Area_de_impressao</vt:lpstr>
      <vt:lpstr>'COTAÇÃO LOCAL'!Area_de_impressao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2023-03-28T12:18:10Z</cp:lastPrinted>
  <dcterms:created xsi:type="dcterms:W3CDTF">2023-02-23T13:14:11Z</dcterms:created>
  <dcterms:modified xsi:type="dcterms:W3CDTF">2023-05-05T14:14:46Z</dcterms:modified>
</cp:coreProperties>
</file>