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516" windowWidth="23256" windowHeight="11952"/>
  </bookViews>
  <sheets>
    <sheet name="PLANILHA ORCAMENTARIA" sheetId="1" r:id="rId1"/>
    <sheet name="COMPOSICOES" sheetId="2" r:id="rId2"/>
    <sheet name="CRONOGRAMA" sheetId="3" r:id="rId3"/>
    <sheet name="BDI" sheetId="4" r:id="rId4"/>
    <sheet name="ENCARGOS SOCIAIS" sheetId="5" r:id="rId5"/>
  </sheets>
  <definedNames>
    <definedName name="_xlnm.Print_Area" localSheetId="3">BDI!$A$1:$C$33</definedName>
    <definedName name="_xlnm.Print_Area" localSheetId="1">COMPOSICOES!$A$1:$G$512</definedName>
    <definedName name="_xlnm.Print_Area" localSheetId="2">CRONOGRAMA!$A$1:$K$26</definedName>
    <definedName name="_xlnm.Print_Area" localSheetId="4">'ENCARGOS SOCIAIS'!$A$1:$F$55</definedName>
    <definedName name="_xlnm.Print_Area" localSheetId="0">'PLANILHA ORCAMENTARIA'!$A$1:$J$77</definedName>
    <definedName name="JR_PAGE_ANCHOR_0_1">'PLANILHA ORCAMENTARIA'!$A$10</definedName>
    <definedName name="JR_PAGE_ANCHOR_1_1">COMPOSICOES!$A$10</definedName>
    <definedName name="JR_PAGE_ANCHOR_2_1">CRONOGRAMA!$A$10</definedName>
    <definedName name="JR_PAGE_ANCHOR_3_1">BDI!#REF!</definedName>
    <definedName name="JR_PAGE_ANCHOR_4_1">'ENCARGOS SOCIAIS'!#REF!</definedName>
    <definedName name="_xlnm.Print_Titles" localSheetId="1">COMPOSICOES!$1:$9</definedName>
    <definedName name="_xlnm.Print_Titles" localSheetId="0">'PLANILHA ORCAMENTARIA'!$1:$9</definedName>
    <definedName name="VALOR_TOTAL">'PLANILHA ORCAMENTARIA'!$J$77</definedName>
  </definedNames>
  <calcPr calcId="124519"/>
</workbook>
</file>

<file path=xl/calcChain.xml><?xml version="1.0" encoding="utf-8"?>
<calcChain xmlns="http://schemas.openxmlformats.org/spreadsheetml/2006/main">
  <c r="G49" i="5"/>
  <c r="H74" i="1" l="1"/>
  <c r="I74" s="1"/>
  <c r="G73"/>
  <c r="H72"/>
  <c r="I72" s="1"/>
  <c r="G71"/>
  <c r="H70"/>
  <c r="I70" s="1"/>
  <c r="H69"/>
  <c r="I69" s="1"/>
  <c r="H68"/>
  <c r="I68" s="1"/>
  <c r="H67"/>
  <c r="I67" s="1"/>
  <c r="H66"/>
  <c r="I66" s="1"/>
  <c r="H65"/>
  <c r="I65" s="1"/>
  <c r="I64"/>
  <c r="H64"/>
  <c r="H63"/>
  <c r="I63" s="1"/>
  <c r="H62"/>
  <c r="I62" s="1"/>
  <c r="H61"/>
  <c r="I61" s="1"/>
  <c r="H60"/>
  <c r="I60" s="1"/>
  <c r="H59"/>
  <c r="I59" s="1"/>
  <c r="I58"/>
  <c r="H58"/>
  <c r="H57"/>
  <c r="I57" s="1"/>
  <c r="I56"/>
  <c r="H56"/>
  <c r="H55"/>
  <c r="I55" s="1"/>
  <c r="H54"/>
  <c r="I54" s="1"/>
  <c r="H53"/>
  <c r="I53" s="1"/>
  <c r="H52"/>
  <c r="I52" s="1"/>
  <c r="H51"/>
  <c r="I51" s="1"/>
  <c r="I50"/>
  <c r="H50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I40"/>
  <c r="H40"/>
  <c r="H39"/>
  <c r="I39" s="1"/>
  <c r="H38"/>
  <c r="I38" s="1"/>
  <c r="H37"/>
  <c r="I37" s="1"/>
  <c r="H36"/>
  <c r="I36" s="1"/>
  <c r="H35"/>
  <c r="I35" s="1"/>
  <c r="I34"/>
  <c r="H34"/>
  <c r="H33"/>
  <c r="I33" s="1"/>
  <c r="I32"/>
  <c r="H32"/>
  <c r="H31"/>
  <c r="I31" s="1"/>
  <c r="H30"/>
  <c r="I30" s="1"/>
  <c r="H29"/>
  <c r="I29" s="1"/>
  <c r="H28"/>
  <c r="I28" s="1"/>
  <c r="G27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G18"/>
  <c r="H17"/>
  <c r="I17" s="1"/>
  <c r="H16"/>
  <c r="I16" s="1"/>
  <c r="H15"/>
  <c r="I15" s="1"/>
  <c r="H14"/>
  <c r="I14" s="1"/>
  <c r="G13"/>
  <c r="J75" s="1"/>
  <c r="I73" l="1"/>
  <c r="I18"/>
  <c r="I13"/>
  <c r="I27"/>
  <c r="I71"/>
  <c r="J77" l="1"/>
  <c r="J13" s="1"/>
  <c r="J71" l="1"/>
  <c r="J73"/>
  <c r="J76"/>
  <c r="J57"/>
  <c r="J74"/>
  <c r="J21"/>
  <c r="J37"/>
  <c r="J53"/>
  <c r="J69"/>
  <c r="J17"/>
  <c r="J31"/>
  <c r="J47"/>
  <c r="J63"/>
  <c r="J30"/>
  <c r="J46"/>
  <c r="J40"/>
  <c r="J56"/>
  <c r="J72"/>
  <c r="J67"/>
  <c r="J54"/>
  <c r="J70"/>
  <c r="J19"/>
  <c r="J34"/>
  <c r="J50"/>
  <c r="J66"/>
  <c r="J14"/>
  <c r="J28"/>
  <c r="J44"/>
  <c r="J60"/>
  <c r="J25"/>
  <c r="J41"/>
  <c r="J35"/>
  <c r="J51"/>
  <c r="J33"/>
  <c r="J43"/>
  <c r="J49"/>
  <c r="J65"/>
  <c r="J29"/>
  <c r="J45"/>
  <c r="J61"/>
  <c r="J23"/>
  <c r="J39"/>
  <c r="J55"/>
  <c r="J22"/>
  <c r="J38"/>
  <c r="J32"/>
  <c r="J48"/>
  <c r="J64"/>
  <c r="J15"/>
  <c r="J62"/>
  <c r="J26"/>
  <c r="J42"/>
  <c r="J58"/>
  <c r="J20"/>
  <c r="J36"/>
  <c r="J52"/>
  <c r="J68"/>
  <c r="J16"/>
  <c r="J24"/>
  <c r="J59"/>
  <c r="J27"/>
  <c r="J18"/>
</calcChain>
</file>

<file path=xl/sharedStrings.xml><?xml version="1.0" encoding="utf-8"?>
<sst xmlns="http://schemas.openxmlformats.org/spreadsheetml/2006/main" count="1579" uniqueCount="546">
  <si>
    <t>ITEM</t>
  </si>
  <si>
    <t>CÓDIGO</t>
  </si>
  <si>
    <t>DESCRIÇÃO</t>
  </si>
  <si>
    <t>FONTE</t>
  </si>
  <si>
    <t>UNID</t>
  </si>
  <si>
    <t>QUANTIDADE</t>
  </si>
  <si>
    <t>PREÇO UNITÁRIO R$</t>
  </si>
  <si>
    <t>PREÇO
TOTAL R$</t>
  </si>
  <si>
    <t>PESO (%)</t>
  </si>
  <si>
    <t>SEM BDI</t>
  </si>
  <si>
    <t>COM BDI</t>
  </si>
  <si>
    <t>1</t>
  </si>
  <si>
    <t>Serviços Preliminares</t>
  </si>
  <si>
    <t>1.1</t>
  </si>
  <si>
    <t>011340</t>
  </si>
  <si>
    <t>Placa de obra em lona com plotagem de gráfica</t>
  </si>
  <si>
    <t>SEDOP</t>
  </si>
  <si>
    <t>m²</t>
  </si>
  <si>
    <t>1.2</t>
  </si>
  <si>
    <t>020855</t>
  </si>
  <si>
    <t>Retirada de luminárias (refletores)</t>
  </si>
  <si>
    <t>un</t>
  </si>
  <si>
    <t>1.3</t>
  </si>
  <si>
    <t xml:space="preserve"> 060352 </t>
  </si>
  <si>
    <t>REINSTALACAO DE REFLETOR</t>
  </si>
  <si>
    <t>SBC</t>
  </si>
  <si>
    <t>UN</t>
  </si>
  <si>
    <t>1.4</t>
  </si>
  <si>
    <t>98557</t>
  </si>
  <si>
    <t>IMPERMEABILIZAÇÃO DE SUPERFÍCIE COM EMULSÃO ASFÁLTICA, 2 DEMÃOS. AF_09/2023</t>
  </si>
  <si>
    <t>SINAPI</t>
  </si>
  <si>
    <t>M2</t>
  </si>
  <si>
    <t>2</t>
  </si>
  <si>
    <t>Subestação</t>
  </si>
  <si>
    <t>2.1</t>
  </si>
  <si>
    <t>102107</t>
  </si>
  <si>
    <t>TRANSFORMADOR DE DISTRIBUIÇÃO, 225 KVA, TRIFÁSICO, 60 HZ, CLASSE 15 KV, IMERSO EM ÓLEO MINERAL, INSTALAÇÃO EM POSTE (NÃO INCLUSO SUPORTE) - FORNECIMENTO E INSTALAÇÃO. AF_12/2020</t>
  </si>
  <si>
    <t>2.2</t>
  </si>
  <si>
    <t>100612</t>
  </si>
  <si>
    <t>ASSENTAMENTO DE POSTE DE CONCRETO COM COMPRIMENTO NOMINAL DE 11 M, CARGA NOMINAL DE 600 DAN, ENGASTAMENTO BASE CONCRETADA COM 1 M DE CONCRETO E 0,7 M DE SOLO (NÃO INCLUI FORNECIMENTO). AF_04/2025</t>
  </si>
  <si>
    <t>2.3</t>
  </si>
  <si>
    <t>105973</t>
  </si>
  <si>
    <t>ESTRUTURA DE ESTAIAMENTO PARA POSTES DE CONCRETO CRUZETA A POSTE N3 - FORNECIMENTO E INSTALAÇÃO. AF_04/2025</t>
  </si>
  <si>
    <t>2.4</t>
  </si>
  <si>
    <t>101548</t>
  </si>
  <si>
    <t>ISOLADOR, TIPO ROLDANA, PARA BAIXA TENSÃO - FORNECIMENTO E INSTALAÇÃO. AF_07/2020</t>
  </si>
  <si>
    <t>2.5</t>
  </si>
  <si>
    <t>063610</t>
  </si>
  <si>
    <t>ARMACAO PRESSBOW COM ISOLADOR E ROLDANA</t>
  </si>
  <si>
    <t>CJ</t>
  </si>
  <si>
    <t>2.6</t>
  </si>
  <si>
    <t>171028</t>
  </si>
  <si>
    <t>Para raio de distribuição de tensão 15 KV (transformador)</t>
  </si>
  <si>
    <t>2.7</t>
  </si>
  <si>
    <t>00041204</t>
  </si>
  <si>
    <t>POSTE DE CONCRETO ARMADO DE SECAO DUPLO T, EXTENSAO DE 11,00 M, RESISTENCIA DE 600 DAN, TIPO B</t>
  </si>
  <si>
    <t>2.8</t>
  </si>
  <si>
    <t>M101800560</t>
  </si>
  <si>
    <t>DISJ. TERMOMAGNETICO TIPO CX. MOLDADA, TRIPOLAR, 40kA, 500A</t>
  </si>
  <si>
    <t>EMBASA</t>
  </si>
  <si>
    <t>3</t>
  </si>
  <si>
    <t>Instalações elétricas para climatização</t>
  </si>
  <si>
    <t>3.1</t>
  </si>
  <si>
    <t>103276</t>
  </si>
  <si>
    <t>AR CONDICIONADO SPLIT ON/OFF, CASSETE (TETO), 60000 BTU/H, CICLO QUENTE/FRIO - FORNECIMENTO E INSTALAÇÃO. AF_11/2021_PE</t>
  </si>
  <si>
    <t>3.2</t>
  </si>
  <si>
    <t xml:space="preserve"> 068359 </t>
  </si>
  <si>
    <t>CAIXA DE PASSAGEM ALUMINIO 40X40X20 COM TAMPA STAMPLAC</t>
  </si>
  <si>
    <t>3.3</t>
  </si>
  <si>
    <t>104315</t>
  </si>
  <si>
    <t>TUBO, PVC, SOLDÁVEL, DE 20MM, INSTALADO EM DRENO DE AR CONDICIONADO - FORNECIMENTO E INSTALAÇÃO. AF_08/2022</t>
  </si>
  <si>
    <t>M</t>
  </si>
  <si>
    <t>3.4</t>
  </si>
  <si>
    <t>104323</t>
  </si>
  <si>
    <t>TE, PVC, SOLDÁVEL, DN 20 MM, INSTALADO EM DRENO DE AR CONDICIONADO - FORNECIMENTO E INSTALAÇÃO. AF_08/2022</t>
  </si>
  <si>
    <t>3.5</t>
  </si>
  <si>
    <t>00000437</t>
  </si>
  <si>
    <t>PARAFUSO M16 EM ACO GALVANIZADO, COMPRIMENTO = 400 MM, DIAMETRO = 16 MM, ROSCA DUPLA</t>
  </si>
  <si>
    <t>3.6</t>
  </si>
  <si>
    <t>00000379</t>
  </si>
  <si>
    <t>ARRUELA QUADRADA EM ACO GALVANIZADO, DIMENSAO = 38 MM, ESPESSURA = 3MM, DIAMETRO DO FURO= 18 MM</t>
  </si>
  <si>
    <t>3.7</t>
  </si>
  <si>
    <t>00000431</t>
  </si>
  <si>
    <t>PARAFUSO M16 EM ACO GALVANIZADO, COMPRIMENTO = 200 MM, DIAMETRO = 16 MM, ROSCA MAQUINA, CABECA QUADRADA</t>
  </si>
  <si>
    <t>3.8</t>
  </si>
  <si>
    <t>E00188</t>
  </si>
  <si>
    <t>Porca galv. quadrada de 24mm - rosca M 16x2</t>
  </si>
  <si>
    <t>3.9</t>
  </si>
  <si>
    <t>E00310</t>
  </si>
  <si>
    <t>Armação secundaria de 2 estribos</t>
  </si>
  <si>
    <t>3.10</t>
  </si>
  <si>
    <t>00000436</t>
  </si>
  <si>
    <t>PARAFUSO FRANCES M16 EM ACO GALVANIZADO, COMPRIMENTO = 150 MM, DIAMETRO = 16 MM, CABECA ABAULADA</t>
  </si>
  <si>
    <t>3.11</t>
  </si>
  <si>
    <t>E00113</t>
  </si>
  <si>
    <t>Chave fusível de 100A, classe 15KV c/ suporte "L"</t>
  </si>
  <si>
    <t>3.12</t>
  </si>
  <si>
    <t>00025004</t>
  </si>
  <si>
    <t>CABO DE ALUMINIO NU COM ALMA DE ACO, BITOLA 1/0 AWG</t>
  </si>
  <si>
    <t>KG</t>
  </si>
  <si>
    <t>3.13</t>
  </si>
  <si>
    <t>00011273</t>
  </si>
  <si>
    <t>ALCA PREFORMADA DE DISTRIBUICAO, EM ACO GALVANIZADO, PARA CONDUTORES DE ALUMINIO AWG 1/0 (CAA 6/1 OU CA 7 FIOS)</t>
  </si>
  <si>
    <t>3.14</t>
  </si>
  <si>
    <t>00011837</t>
  </si>
  <si>
    <t>GRAMPO LINHA VIVA DE LATAO ESTANHADO, DIAMETRO DO CONDUTOR PRINCIPAL DE 10 A 120 MM2, DIAMETRO DA DERIVACAO DE 10 A 70 MM2</t>
  </si>
  <si>
    <t>3.15</t>
  </si>
  <si>
    <t>00003405</t>
  </si>
  <si>
    <t>ISOLADOR DE PORCELANA SUSPENSO, DISCO TIPO GARFO OLHAL, DIAMETRO DE 152 MM, PARA TENSAO DE *15* KV</t>
  </si>
  <si>
    <t>3.16</t>
  </si>
  <si>
    <t>00001102</t>
  </si>
  <si>
    <t>CABECOTE PARA ENTRADA DE LINHA DE ALIMENTACAO PARA ELETRODUTO, EM LIGA DE ALUMINIO COM ACABAMENTO ANTI CORROSIVO, COM FIXACAO POR ENCAIXE LISO DE 360 GRAUS, DE 3"</t>
  </si>
  <si>
    <t>3.17</t>
  </si>
  <si>
    <t>00002686</t>
  </si>
  <si>
    <t>ELETRODUTO DE PVC RIGIDO ROSCAVEL DE 3", SEM LUVA</t>
  </si>
  <si>
    <t>3.18</t>
  </si>
  <si>
    <t>00001792</t>
  </si>
  <si>
    <t>CURVA 90 GRAUS DE FERRO GALVANIZADO, COM ROSCA BSP FEMEA, DE 3"</t>
  </si>
  <si>
    <t>3.19</t>
  </si>
  <si>
    <t>E00716</t>
  </si>
  <si>
    <t>Isolador pilar porcelana 15KV</t>
  </si>
  <si>
    <t>3.20</t>
  </si>
  <si>
    <t>E00178</t>
  </si>
  <si>
    <t>Pino p/ isolador</t>
  </si>
  <si>
    <t>3.21</t>
  </si>
  <si>
    <t>00001017</t>
  </si>
  <si>
    <t>CABO DE COBRE, FLEXIVEL, CLASSE 4 OU 5, ISOLACAO EM PVC/A, ANTICHAMA BWF-B, COBERTURA PVC-ST1, ANTICHAMA BWF-B, 1 CONDUTOR, 0,6/1 KV, SECAO NOMINAL 120 MM2</t>
  </si>
  <si>
    <t>3.22</t>
  </si>
  <si>
    <t>00039794</t>
  </si>
  <si>
    <t>QUADRO DE DISTRIBUICAO, SEM BARRAMENTO, EM PVC, DE EMBUTIR, PARA 3 DISJUNTORES NEMA OU 4 DISJUNTORES DIN</t>
  </si>
  <si>
    <t>3.23</t>
  </si>
  <si>
    <t>00001581</t>
  </si>
  <si>
    <t>TERMINAL A COMPRESSAO EM COBRE ESTANHADO PARA CABO 120 MM2, 1 FURO E 1 COMPRESSAO, PARA PARAFUSO DE FIXACAO M12</t>
  </si>
  <si>
    <t>3.24</t>
  </si>
  <si>
    <t>00044215</t>
  </si>
  <si>
    <t>CONECTOR PERFURANTE DE DERIVACAO PARA LIGACAO DE CABOS E TUBOS</t>
  </si>
  <si>
    <t>3.25</t>
  </si>
  <si>
    <t>00000863</t>
  </si>
  <si>
    <t>CABO DE COBRE NU 35 MM2 MEIO-DURO</t>
  </si>
  <si>
    <t>3.26</t>
  </si>
  <si>
    <t>I10623</t>
  </si>
  <si>
    <t>Conector cunha para cabo 4-2AWG E 6A 1/0AWG -fabricado em liga de alumínio</t>
  </si>
  <si>
    <t>ORSE</t>
  </si>
  <si>
    <t>3.27</t>
  </si>
  <si>
    <t>I09144</t>
  </si>
  <si>
    <t>Luva sem rosca UNIDUT ø=3 "</t>
  </si>
  <si>
    <t>3.28</t>
  </si>
  <si>
    <t xml:space="preserve"> 001425 </t>
  </si>
  <si>
    <t>TERMINAL COMPRESSAO PARA CABO 120mm2</t>
  </si>
  <si>
    <t xml:space="preserve">UN </t>
  </si>
  <si>
    <t>3.29</t>
  </si>
  <si>
    <t>M101800530</t>
  </si>
  <si>
    <t>DISJ. TERMOMAGNETICO TIPO CX. MOLDADA, TRIPOLAR, 40kA, 300A</t>
  </si>
  <si>
    <t>3.30</t>
  </si>
  <si>
    <t>I029093</t>
  </si>
  <si>
    <t>PARAF. INOX SEXT. M6X45MM, BUCHA N.8, ARRUELA 1/4"</t>
  </si>
  <si>
    <t>IOPES</t>
  </si>
  <si>
    <t>3.31</t>
  </si>
  <si>
    <t>I026648</t>
  </si>
  <si>
    <t>BUCHA DE NYLON N.º8 REF.: TEL-5308</t>
  </si>
  <si>
    <t>3.32</t>
  </si>
  <si>
    <t>E00042</t>
  </si>
  <si>
    <t>Cabo de cobre 10mm2 - 750V</t>
  </si>
  <si>
    <t>m</t>
  </si>
  <si>
    <t>3.33</t>
  </si>
  <si>
    <t>M102400105</t>
  </si>
  <si>
    <t>HASTE DE ATERRAMENTO COPPERWELD L=3,00M x 5/8"</t>
  </si>
  <si>
    <t>PC</t>
  </si>
  <si>
    <t>3.34</t>
  </si>
  <si>
    <t>00038056</t>
  </si>
  <si>
    <t>GRAMPO METALICO TIPO U PARA HASTE DE ATERRAMENTO DE ATE 5/8", CONDUTOR DE 10 A 25 MM2</t>
  </si>
  <si>
    <t>3.35</t>
  </si>
  <si>
    <t>7071</t>
  </si>
  <si>
    <t>CABO DE ALUMINIO MULTIPLEXADO 120MM COPPERFIO</t>
  </si>
  <si>
    <t>AGESUL</t>
  </si>
  <si>
    <t>3.36</t>
  </si>
  <si>
    <t>M100900260</t>
  </si>
  <si>
    <t>CABO DE COBRE SINGELO, ISOLADO EM EPR/XLPE, 8,7/15kV, 16mm2</t>
  </si>
  <si>
    <t>3.37</t>
  </si>
  <si>
    <t>S03697</t>
  </si>
  <si>
    <t>Disjuntor tripolar 32 A, padrão DIN ( linha branca ), curva de disparo C, corrente de interrupção 5KA, ref.: Siemens 5SX1 ou similar.</t>
  </si>
  <si>
    <t>3.38</t>
  </si>
  <si>
    <t>E00444</t>
  </si>
  <si>
    <t>Caixa plástica 4"x2"</t>
  </si>
  <si>
    <t>3.39</t>
  </si>
  <si>
    <t>00000977</t>
  </si>
  <si>
    <t>CABO DE COBRE ISOLAMENTO ANTI-CHAMA 0,6/1KV 70MM2 (1 CONDUTOR) TP SINTENAX PIRELLI OU EQUIV</t>
  </si>
  <si>
    <t>3.40</t>
  </si>
  <si>
    <t>00001019</t>
  </si>
  <si>
    <t>CABO DE COBRE ISOLAMENTO ANTI-CHAMA 0,6/1KV 35MM2 (1 CONDUTOR) TP SINTENAX PIRELLI OU EQUIV</t>
  </si>
  <si>
    <t>3.41</t>
  </si>
  <si>
    <t>00002683</t>
  </si>
  <si>
    <t>ELETRODUTO DE PVC RIGIDO ROSCAVEL DE 4", SEM LUVA</t>
  </si>
  <si>
    <t>3.42</t>
  </si>
  <si>
    <t>E00621</t>
  </si>
  <si>
    <t>Para raio de distribuição de tensão 15 Kv</t>
  </si>
  <si>
    <t>3.43</t>
  </si>
  <si>
    <t>E00196</t>
  </si>
  <si>
    <t>Elo fusivel 5H</t>
  </si>
  <si>
    <t>4</t>
  </si>
  <si>
    <t>Instalação de Exaustores</t>
  </si>
  <si>
    <t>4.1</t>
  </si>
  <si>
    <t>251508</t>
  </si>
  <si>
    <t>Exaustor eólico 24"</t>
  </si>
  <si>
    <t>5</t>
  </si>
  <si>
    <t>Execução de Forro</t>
  </si>
  <si>
    <t>5.1</t>
  </si>
  <si>
    <t>96116</t>
  </si>
  <si>
    <t>FORRO EM RÉGUAS DE PVC, FRISADO, PARA AMBIENTES COMERCIAIS, INCLUSIVE ESTRUTURA BIDIRECIONAL DE FIXAÇÃO. AF_08/2023_PS</t>
  </si>
  <si>
    <t>VALOR ORÇAMENTO:</t>
  </si>
  <si>
    <t>VALOR BDI TOTAL:</t>
  </si>
  <si>
    <t>VALOR TOTAL:</t>
  </si>
  <si>
    <t>1.1. 011340 Placa de obra em lona com plotagem de gráfica (m²)</t>
  </si>
  <si>
    <t>Material</t>
  </si>
  <si>
    <t>CÓDIGO AUX.</t>
  </si>
  <si>
    <t>UNIDADE</t>
  </si>
  <si>
    <t>VALOR UNITÁRIO</t>
  </si>
  <si>
    <t>CONSUMO</t>
  </si>
  <si>
    <t>VALOR TOTAL</t>
  </si>
  <si>
    <t>Lona com plotagem de gráfica Material</t>
  </si>
  <si>
    <t>D00475</t>
  </si>
  <si>
    <t>Pernamanca 3" x 2" 4 m - madeira branca Material</t>
  </si>
  <si>
    <t>D00281</t>
  </si>
  <si>
    <t>Dz</t>
  </si>
  <si>
    <t>Prego 1 1/2"x13 Material</t>
  </si>
  <si>
    <t>D00084</t>
  </si>
  <si>
    <t>kg</t>
  </si>
  <si>
    <t>TOTAL Material:</t>
  </si>
  <si>
    <t>Mão de Obra com Encargos Complementares</t>
  </si>
  <si>
    <t>EQ. SALARIAL</t>
  </si>
  <si>
    <t>SALÁRIO / HORA</t>
  </si>
  <si>
    <t>ENCARGOS (%)</t>
  </si>
  <si>
    <t>CUSTO HORÁRIO</t>
  </si>
  <si>
    <t>CARPINTEIRO COM ENCARGOS COMPLEMENTARES</t>
  </si>
  <si>
    <t>280013</t>
  </si>
  <si>
    <t>SERVENTE COM ENCARGOS COMPLEMENTARES</t>
  </si>
  <si>
    <t>280026</t>
  </si>
  <si>
    <t>TOTAL Mão de Obra com Encargos Complementares:</t>
  </si>
  <si>
    <t>VALOR:</t>
  </si>
  <si>
    <t>VALOR COM ENCARGOS:</t>
  </si>
  <si>
    <t>VALOR COM BDI:</t>
  </si>
  <si>
    <t>1.2. 020855 Retirada de luminárias (refletores) (un)</t>
  </si>
  <si>
    <t>ELETRICISTA COM ENCARGOS COMPLEMENTARES</t>
  </si>
  <si>
    <t>280014</t>
  </si>
  <si>
    <t>1.3. 060352 REINSTALACAO DE REFLETOR (UN)</t>
  </si>
  <si>
    <t>Geral</t>
  </si>
  <si>
    <t>AJUDANTE DE ELETRICISTA</t>
  </si>
  <si>
    <t xml:space="preserve"> 099806 </t>
  </si>
  <si>
    <t>H</t>
  </si>
  <si>
    <t>ELETRICISTA</t>
  </si>
  <si>
    <t xml:space="preserve"> 099250 </t>
  </si>
  <si>
    <t>TOTAL Geral:</t>
  </si>
  <si>
    <t>FITA ISOLANTE P44 19mm x 20m</t>
  </si>
  <si>
    <t xml:space="preserve"> 036795 </t>
  </si>
  <si>
    <t>1.4. 98557 IMPERMEABILIZAÇÃO DE SUPERFÍCIE COM EMULSÃO ASFÁLTICA, 2 DEMÃOS. AF_09/2023 (M2)</t>
  </si>
  <si>
    <t>MANTA LIQUIDA DE BASE ASFALTICA MODIFICADA COM A ADICAO DE ELASTOMEROS DILUIDOS EM SOLVENTE ORGANICO, APLICACAO A FRIO (MEMBRANA DE EMULSAO ASFALTICA PARA IMPERMEABILIZACAO FLEXIVEL)</t>
  </si>
  <si>
    <t>00000626</t>
  </si>
  <si>
    <t>AJUDANTE ESPECIALIZADO COM ENCARGOS COMPLEMENTARES</t>
  </si>
  <si>
    <t>88243</t>
  </si>
  <si>
    <t>IMPERMEABILIZADOR COM ENCARGOS COMPLEMENTARES</t>
  </si>
  <si>
    <t>88270</t>
  </si>
  <si>
    <t>2.1. 102107 TRANSFORMADOR DE DISTRIBUIÇÃO, 225 KVA, TRIFÁSICO, 60 HZ, CLASSE 15 KV, IMERSO EM ÓLEO MINERAL, INSTALAÇÃO EM POSTE (NÃO INCLUSO SUPORTE) - FORNECIMENTO E INSTALAÇÃO. AF_12/2020 (UN)</t>
  </si>
  <si>
    <t>Equipamento Custo Horário</t>
  </si>
  <si>
    <t>GUINDAUTO HIDRÁULICO, CAPACIDADE MÁXIMA DE CARGA 6200 KG, MOMENTO MÁXIMO DE CARGA 11,7 TM, ALCANCE MÁXIMO HORIZONTAL 9,70 M, INCLUSIVE CAMINHÃO TOCO PBT 16.000 KG, POTÊNCIA DE 189 CV - CHP DIURNO. AF_06/2014</t>
  </si>
  <si>
    <t>5928</t>
  </si>
  <si>
    <t>CHP</t>
  </si>
  <si>
    <t>TOTAL Equipamento Custo Horário:</t>
  </si>
  <si>
    <t>TRANSFORMADOR TRIFASICO DE DISTRIBUICAO, POTENCIA DE 225 KVA, TENSAO NOMINAL DE 15 KV, TENSAO SECUNDARIA DE 220/127V, EM OLEO ISOLANTE TIPO MINERAL</t>
  </si>
  <si>
    <t>00007620</t>
  </si>
  <si>
    <t>AUXILIAR DE ELETRICISTA COM ENCARGOS COMPLEMENTARES</t>
  </si>
  <si>
    <t>88247</t>
  </si>
  <si>
    <t>88264</t>
  </si>
  <si>
    <t>2.2. 100612 ASSENTAMENTO DE POSTE DE CONCRETO COM COMPRIMENTO NOMINAL DE 11 M, CARGA NOMINAL DE 600 DAN, ENGASTAMENTO BASE CONCRETADA COM 1 M DE CONCRETO E 0,7 M DE SOLO (NÃO INCLUI FORNECIMENTO). AF_04/2025 (UN)</t>
  </si>
  <si>
    <t>GUINDAUTO HIDRÁULICO, CAPACIDADE MÁXIMA DE CARGA 6200 KG, MOMENTO MÁXIMO DE CARGA 11,7 TM, ALCANCE MÁXIMO HORIZONTAL 9,70 M, INCLUSIVE CAMINHÃO TOCO PBT 16.000 KG, POTÊNCIA DE 189 CV - CHI DIURNO. AF_06/2014</t>
  </si>
  <si>
    <t>5930</t>
  </si>
  <si>
    <t>CHI</t>
  </si>
  <si>
    <t>Serviço</t>
  </si>
  <si>
    <t>CONCRETO MAGRO PARA LASTRO, TRAÇO 1:4,5:4,5 (EM MASSA SECA DE CIMENTO/ AREIA MÉDIA/ BRITA 1) - PREPARO MECÂNICO COM BETONEIRA 400 L. AF_05/2021</t>
  </si>
  <si>
    <t>94962</t>
  </si>
  <si>
    <t>M3</t>
  </si>
  <si>
    <t>TOTAL Serviço:</t>
  </si>
  <si>
    <t>2.3. 105973 ESTRUTURA DE ESTAIAMENTO PARA POSTES DE CONCRETO CRUZETA A POSTE N3 - FORNECIMENTO E INSTALAÇÃO. AF_04/2025 (UN)</t>
  </si>
  <si>
    <t>ALCA PREFORMADA DE SERVICO, EM ACO GALVANIZADO, PARA ESTAIS OU CABOS DE ACO DE 9,5 MM</t>
  </si>
  <si>
    <t>00045366</t>
  </si>
  <si>
    <t>CINTA PARA POSTE CIRCULAR, EM ACO CARBONO GALVANIZADO, DIAMETRO 180 MM</t>
  </si>
  <si>
    <t>00045359</t>
  </si>
  <si>
    <t>CONECTOR CUNHA TIPO I CINZA OU TIPO II VERDE (16/25/35 MM2) PARA CONEXOES ELETRICAS</t>
  </si>
  <si>
    <t>00044214</t>
  </si>
  <si>
    <t>PARAFUSO FRANCES M16 EM ACO GALVANIZADO, COMPRIMENTO = 45 MM, DIAMETRO = 16 MM, CABECA ABAULADA</t>
  </si>
  <si>
    <t>00000442</t>
  </si>
  <si>
    <t>PORCA OLHAL M 16, EM ACO GALVANIZADO, DIAMETRO = 16 MM</t>
  </si>
  <si>
    <t>00000421</t>
  </si>
  <si>
    <t>SAPATILHA EM ACO GALVANIZADO PARA CABOS COM DIAMETRO NOMINAL ATE 5/8"</t>
  </si>
  <si>
    <t>00007581</t>
  </si>
  <si>
    <t>2.4. 101548 ISOLADOR, TIPO ROLDANA, PARA BAIXA TENSÃO - FORNECIMENTO E INSTALAÇÃO. AF_07/2020 (UN)</t>
  </si>
  <si>
    <t>ISOLADOR DE PORCELANA, TIPO ROLDANA, DIMENSOES DE *72* X *72* MM, PARA USO EM BAIXA TENSAO</t>
  </si>
  <si>
    <t>00003398</t>
  </si>
  <si>
    <t>2.5. 063610 ARMACAO PRESSBOW COM ISOLADOR E ROLDANA (CJ)</t>
  </si>
  <si>
    <t>ARMACAO 3x16 PRESSBOW PARA POSTE 3 ISOLADORES</t>
  </si>
  <si>
    <t xml:space="preserve"> 007143 </t>
  </si>
  <si>
    <t xml:space="preserve"> H</t>
  </si>
  <si>
    <t>2.6. 171028 Para raio de distribuição de tensão 15 KV (transformador) (un)</t>
  </si>
  <si>
    <t>Para raio de distribuição de tensão 15 Kv Material</t>
  </si>
  <si>
    <t>280007</t>
  </si>
  <si>
    <t>2.7. 00041204 POSTE DE CONCRETO ARMADO DE SECAO DUPLO T, EXTENSAO DE 11,00 M, RESISTENCIA DE 600 DAN, TIPO B (UN)</t>
  </si>
  <si>
    <t>2.8. M101800560 DISJ. TERMOMAGNETICO TIPO CX. MOLDADA, TRIPOLAR, 40kA, 500A (UN)</t>
  </si>
  <si>
    <t>3.1. 103276 AR CONDICIONADO SPLIT ON/OFF, CASSETE (TETO), 60000 BTU/H, CICLO QUENTE/FRIO - FORNECIMENTO E INSTALAÇÃO. AF_11/2021_PE (UN)</t>
  </si>
  <si>
    <t>Equipamento</t>
  </si>
  <si>
    <t>AR CONDICIONADO SPLIT ON/OFF, CASSETE (TETO), 60000 BTUS/H, CICLO QUENTE/FRIO, 60 HZ, CLASSIFICACAO ENERGETICA A - SELO PROCEL, GAS HFC, CONTROLE S/ FIO</t>
  </si>
  <si>
    <t>00039561</t>
  </si>
  <si>
    <t>TOTAL Equipamento:</t>
  </si>
  <si>
    <t>GUINDASTE HIDRÁULICO AUTOPROPELIDO, COM LANÇA TELESCÓPICA 40 M, CAPACIDADE MÁXIMA 60 T, POTÊNCIA 260 KW - CHI DIURNO. AF_03/2016</t>
  </si>
  <si>
    <t>93288</t>
  </si>
  <si>
    <t>GUINDASTE HIDRÁULICO AUTOPROPELIDO, COM LANÇA TELESCÓPICA 40 M, CAPACIDADE MÁXIMA 60 T, POTÊNCIA 260 KW - CHP DIURNO. AF_03/2016</t>
  </si>
  <si>
    <t>93287</t>
  </si>
  <si>
    <t>ARRUELA EM ACO GALVANIZADO, DIAMETRO EXTERNO = 35MM, ESPESSURA = 3MM, DIAMETRO DO FURO= 18MM</t>
  </si>
  <si>
    <t>00013348</t>
  </si>
  <si>
    <t>CHUMBADOR DE ACO ZINCADO, DIAMETRO 1/4" COM PARAFUSO 1/4" X 40 MM</t>
  </si>
  <si>
    <t>00011976</t>
  </si>
  <si>
    <t>PORCA ZINCADA, SEXTAVADA, DIAMETRO 1/4"</t>
  </si>
  <si>
    <t>00039997</t>
  </si>
  <si>
    <t>TERMINAL A COMPRESSAO EM COBRE ESTANHADO PARA CABO 2,5 MM2, 1 FURO E 1 COMPRESSAO, PARA PARAFUSO DE FIXACAO M5</t>
  </si>
  <si>
    <t>00001570</t>
  </si>
  <si>
    <t>VERGALHAO ZINCADO ROSCA TOTAL, 1/4" (6,3 MM)</t>
  </si>
  <si>
    <t>00039996</t>
  </si>
  <si>
    <t>MECÂNICO DE REFRIGERAÇÃO COM ENCARGOS COMPLEMENTARES</t>
  </si>
  <si>
    <t>100308</t>
  </si>
  <si>
    <t>3.2. 068359 CAIXA DE PASSAGEM ALUMINIO 40X40X20 COM TAMPA STAMPLAC (UN)</t>
  </si>
  <si>
    <t>CAIXA DE PASSAGEM DE ALUMINIO 40x40x20cm COM TAMPA STAMPLAC</t>
  </si>
  <si>
    <t xml:space="preserve"> 004964 </t>
  </si>
  <si>
    <t>3.3. 104315 TUBO, PVC, SOLDÁVEL, DE 20MM, INSTALADO EM DRENO DE AR CONDICIONADO - FORNECIMENTO E INSTALAÇÃO. AF_08/2022 (M)</t>
  </si>
  <si>
    <t>LIXA D'AGUA EM FOLHA, COR PRETA, GRAO 100</t>
  </si>
  <si>
    <t>00038383</t>
  </si>
  <si>
    <t>TUBO PVC, SOLDAVEL, DE 20 MM, AGUA FRIA (NBR-5648)</t>
  </si>
  <si>
    <t>00009867</t>
  </si>
  <si>
    <t>AUXILIAR DE ENCANADOR OU BOMBEIRO HIDRÁULICO COM ENCARGOS COMPLEMENTARES</t>
  </si>
  <si>
    <t>88248</t>
  </si>
  <si>
    <t>ENCANADOR OU BOMBEIRO HIDRÁULICO COM ENCARGOS COMPLEMENTARES</t>
  </si>
  <si>
    <t>88267</t>
  </si>
  <si>
    <t>3.4. 104323 TE, PVC, SOLDÁVEL, DN 20 MM, INSTALADO EM DRENO DE AR CONDICIONADO - FORNECIMENTO E INSTALAÇÃO. AF_08/2022 (UN)</t>
  </si>
  <si>
    <t>ADESIVO PLASTICO PARA PVC, FRASCO COM *850* GR</t>
  </si>
  <si>
    <t>00000122</t>
  </si>
  <si>
    <t>SOLUCAO PREPARADORA / LIMPADORA PARA PVC, FRASCO COM 1000 CM3</t>
  </si>
  <si>
    <t>00020083</t>
  </si>
  <si>
    <t>TE SOLDAVEL, PVC, 90 GRAUS, 20 MM, PARA AGUA FRIA PREDIAL (NBR 5648)</t>
  </si>
  <si>
    <t>00007138</t>
  </si>
  <si>
    <t>3.5. 00000437 PARAFUSO M16 EM ACO GALVANIZADO, COMPRIMENTO = 400 MM, DIAMETRO = 16 MM, ROSCA DUPLA (UN)</t>
  </si>
  <si>
    <t>3.6. 00000379 ARRUELA QUADRADA EM ACO GALVANIZADO, DIMENSAO = 38 MM, ESPESSURA = 3MM, DIAMETRO DO FURO= 18 MM (UN)</t>
  </si>
  <si>
    <t>3.7. 00000431 PARAFUSO M16 EM ACO GALVANIZADO, COMPRIMENTO = 200 MM, DIAMETRO = 16 MM, ROSCA MAQUINA, CABECA QUADRADA (UN)</t>
  </si>
  <si>
    <t>3.8. E00188 Porca galv. quadrada de 24mm - rosca M 16x2 (un)</t>
  </si>
  <si>
    <t>Porca galv. quadrada de 24mm - rosca M 16x2 Material</t>
  </si>
  <si>
    <t>3.9. E00310 Armação secundaria de 2 estribos (un)</t>
  </si>
  <si>
    <t>Armação secundaria de 2 estribos Material</t>
  </si>
  <si>
    <t>3.10. 00000436 PARAFUSO FRANCES M16 EM ACO GALVANIZADO, COMPRIMENTO = 150 MM, DIAMETRO = 16 MM, CABECA ABAULADA (UN)</t>
  </si>
  <si>
    <t>3.11. E00113 Chave fusível de 100A, classe 15KV c/ suporte "L" (un)</t>
  </si>
  <si>
    <t>Chave fusível de 100A, classe 15KV c/ suporte "L" Material</t>
  </si>
  <si>
    <t>3.12. 00025004 CABO DE ALUMINIO NU COM ALMA DE ACO, BITOLA 1/0 AWG (KG)</t>
  </si>
  <si>
    <t>3.13. 00011273 ALCA PREFORMADA DE DISTRIBUICAO, EM ACO GALVANIZADO, PARA CONDUTORES DE ALUMINIO AWG 1/0 (CAA 6/1 OU CA 7 FIOS) (UN)</t>
  </si>
  <si>
    <t>3.14. 00011837 GRAMPO LINHA VIVA DE LATAO ESTANHADO, DIAMETRO DO CONDUTOR PRINCIPAL DE 10 A 120 MM2, DIAMETRO DA DERIVACAO DE 10 A 70 MM2 (UN)</t>
  </si>
  <si>
    <t>3.15. 00003405 ISOLADOR DE PORCELANA SUSPENSO, DISCO TIPO GARFO OLHAL, DIAMETRO DE 152 MM, PARA TENSAO DE *15* KV (UN)</t>
  </si>
  <si>
    <t>3.16. 00001102 CABECOTE PARA ENTRADA DE LINHA DE ALIMENTACAO PARA ELETRODUTO, EM LIGA DE ALUMINIO COM ACABAMENTO ANTI CORROSIVO, COM FIXACAO POR ENCAIXE LISO DE 360 GRAUS, DE 3" (UN)</t>
  </si>
  <si>
    <t>3.17. 00002686 ELETRODUTO DE PVC RIGIDO ROSCAVEL DE 3", SEM LUVA (M)</t>
  </si>
  <si>
    <t>3.18. 00001792 CURVA 90 GRAUS DE FERRO GALVANIZADO, COM ROSCA BSP FEMEA, DE 3" (UN)</t>
  </si>
  <si>
    <t>3.19. E00716 Isolador pilar porcelana 15KV (un)</t>
  </si>
  <si>
    <t>Isolador pilar porcelana 15KV Material</t>
  </si>
  <si>
    <t>3.20. E00178 Pino p/ isolador (un)</t>
  </si>
  <si>
    <t>Pino p/ isolador Material</t>
  </si>
  <si>
    <t>3.21. 00001017 CABO DE COBRE, FLEXIVEL, CLASSE 4 OU 5, ISOLACAO EM PVC/A, ANTICHAMA BWF-B, COBERTURA PVC-ST1, ANTICHAMA BWF-B, 1 CONDUTOR, 0,6/1 KV, SECAO NOMINAL 120 MM2 (M)</t>
  </si>
  <si>
    <t>3.22. 00039794 QUADRO DE DISTRIBUICAO, SEM BARRAMENTO, EM PVC, DE EMBUTIR, PARA 3 DISJUNTORES NEMA OU 4 DISJUNTORES DIN (UN)</t>
  </si>
  <si>
    <t>3.23. 00001581 TERMINAL A COMPRESSAO EM COBRE ESTANHADO PARA CABO 120 MM2, 1 FURO E 1 COMPRESSAO, PARA PARAFUSO DE FIXACAO M12 (UN)</t>
  </si>
  <si>
    <t>3.24. 00044215 CONECTOR PERFURANTE DE DERIVACAO PARA LIGACAO DE CABOS E TUBOS (UN)</t>
  </si>
  <si>
    <t>3.25. 00000863 CABO DE COBRE NU 35 MM2 MEIO-DURO (M)</t>
  </si>
  <si>
    <t>3.26. I10623 Conector cunha para cabo 4-2AWG E 6A 1/0AWG -fabricado em liga de alumínio (un)</t>
  </si>
  <si>
    <t>3.27. I09144 Luva sem rosca UNIDUT ø=3 " (un)</t>
  </si>
  <si>
    <t>3.28. 001425 TERMINAL COMPRESSAO PARA CABO 120mm2 (UN )</t>
  </si>
  <si>
    <t>3.29. M101800530 DISJ. TERMOMAGNETICO TIPO CX. MOLDADA, TRIPOLAR, 40kA, 300A (UN)</t>
  </si>
  <si>
    <t>3.30. I029093 PARAF. INOX SEXT. M6X45MM, BUCHA N.8, ARRUELA 1/4" (UN)</t>
  </si>
  <si>
    <t>3.31. I026648 BUCHA DE NYLON N.º8 REF.: TEL-5308 (UN)</t>
  </si>
  <si>
    <t>3.32. E00042 Cabo de cobre 10mm2 - 750V (m)</t>
  </si>
  <si>
    <t>Cabo de cobre 10mm2 - 750V Material</t>
  </si>
  <si>
    <t>3.33. M102400105 HASTE DE ATERRAMENTO COPPERWELD L=3,00M x 5/8" (PC)</t>
  </si>
  <si>
    <t>3.34. 00038056 GRAMPO METALICO TIPO U PARA HASTE DE ATERRAMENTO DE ATE 5/8", CONDUTOR DE 10 A 25 MM2 (UN)</t>
  </si>
  <si>
    <t>3.35. 7071 CABO DE ALUMINIO MULTIPLEXADO 120MM COPPERFIO (M)</t>
  </si>
  <si>
    <t>70,71</t>
  </si>
  <si>
    <t>3.36. M100900260 CABO DE COBRE SINGELO, ISOLADO EM EPR/XLPE, 8,7/15kV, 16mm2 (M)</t>
  </si>
  <si>
    <t>3.37. S03697 Disjuntor tripolar 32 A, padrão DIN ( linha branca ), curva de disparo C, corrente de interrupção 5KA, ref.: Siemens 5SX1 ou similar. (un)</t>
  </si>
  <si>
    <t>Encargos Complementares</t>
  </si>
  <si>
    <t>Encargos Complementares - Encanador</t>
  </si>
  <si>
    <t>S10554</t>
  </si>
  <si>
    <t>h</t>
  </si>
  <si>
    <t>TOTAL Encargos Complementares:</t>
  </si>
  <si>
    <t>Engate / rabicho flexivel inox 1/2" x 30 cm</t>
  </si>
  <si>
    <t>I11683S</t>
  </si>
  <si>
    <t>Fita veda rosca 18mm</t>
  </si>
  <si>
    <t>I00981</t>
  </si>
  <si>
    <t>Mão de Obra</t>
  </si>
  <si>
    <t>Encanador ou bombeiro hidraulico (horista)</t>
  </si>
  <si>
    <t>I02696S</t>
  </si>
  <si>
    <t>TOTAL Mão de Obra:</t>
  </si>
  <si>
    <t>3.38. E00444 Caixa plástica 4"x2" (un)</t>
  </si>
  <si>
    <t>Caixa plástica 4"x2" Material</t>
  </si>
  <si>
    <t>3.39. 00000977 CABO DE COBRE ISOLAMENTO ANTI-CHAMA 0,6/1KV 70MM2 (1 CONDUTOR) TP SINTENAX PIRELLI OU EQUIV (M)</t>
  </si>
  <si>
    <t>CABO DE COBRE, FLEXIVEL, CLASSE 4 OU 5, ISOLACAO EM PVC/A, ANTICHAMA BWF-B, COBERTURA PVC-ST1, ANTICHAMA BWF-B, 1 CONDUTOR, 0,6/1 KV, SECAO NOMINAL 70 MM2</t>
  </si>
  <si>
    <t>3.40. 00001019 CABO DE COBRE ISOLAMENTO ANTI-CHAMA 0,6/1KV 35MM2 (1 CONDUTOR) TP SINTENAX PIRELLI OU EQUIV (M)</t>
  </si>
  <si>
    <t>CABO DE COBRE, FLEXIVEL, CLASSE 4 OU 5, ISOLACAO EM PVC/A, ANTICHAMA BWF-B, COBERTURA PVC-ST1, ANTICHAMA BWF-B, 1 CONDUTOR, 0,6/1 KV, SECAO NOMINAL 35 MM2</t>
  </si>
  <si>
    <t>3.41. 00002683 ELETRODUTO DE PVC RIGIDO ROSCAVEL DE 4", SEM LUVA (M)</t>
  </si>
  <si>
    <t>3.42. E00621 Para raio de distribuição de tensão 15 Kv (un)</t>
  </si>
  <si>
    <t>3.43. E00196 Elo fusivel 5H (un)</t>
  </si>
  <si>
    <t>Elo fusivel 5H Material</t>
  </si>
  <si>
    <t>4.1. 251508 Exaustor eólico 24" (un)</t>
  </si>
  <si>
    <t>Exaustor eólico 24" Material</t>
  </si>
  <si>
    <t>D00421</t>
  </si>
  <si>
    <t>5.1. 96116 FORRO EM RÉGUAS DE PVC, FRISADO, PARA AMBIENTES COMERCIAIS, INCLUSIVE ESTRUTURA BIDIRECIONAL DE FIXAÇÃO. AF_08/2023_PS (M2)</t>
  </si>
  <si>
    <t>ARAME GALVANIZADO 6 BWG, D = 5,16 MM (0,157 KG/M), OU 8 BWG, D = 4,19 MM (0,101 KG/M), OU 10 BWG, D = 3,40 MM (0,0713 KG/M)</t>
  </si>
  <si>
    <t>00043131</t>
  </si>
  <si>
    <t>FORRO DE PVC, FRISADO, BRANCO, REGUA DE 20 CM, ESPESSURA APROXIMADA DE 8 MM E COMPRIMENTO 6 M (SEM COLOCACAO)</t>
  </si>
  <si>
    <t>00036238</t>
  </si>
  <si>
    <t>PARAFUSO DRY WALL, EM ACO ZINCADO, CABECA LENTILHA E PONTA BROCA (LB), LARGURA 4,2 MM, COMPRIMENTO 13 MM</t>
  </si>
  <si>
    <t>00039443</t>
  </si>
  <si>
    <t>PARAFUSO ZINCADO, AUTOBROCANTE, FLANGEADO, 4,2 MM X 19 MM</t>
  </si>
  <si>
    <t>00040547</t>
  </si>
  <si>
    <t>CENTO</t>
  </si>
  <si>
    <t>PARAFUSO, AUTOATARRAXANTE, CABECA CHATA, FENDA SIMPLES, EM ACO ZINCADO, 1/4" (6,35 MM) X 25 MM</t>
  </si>
  <si>
    <t>00040552</t>
  </si>
  <si>
    <t>PENDURAL OU PRESILHA REGULADORA, EM ACO GALVANIZADO, COM CORPO, MOLA E REBITE, PARA PERFIL TIPO CANALETA DE ESTRUTURA EM FORROS DRYWALL</t>
  </si>
  <si>
    <t>00039430</t>
  </si>
  <si>
    <t>PERFIL CANALETA, FORMATO C, EM ACO ZINCADO, PARA ESTRUTURA FORRO DRYWALL, E = 0,5 MM, *46 X 18* (L X H), COMPRIMENTO 3 M</t>
  </si>
  <si>
    <t>00039427</t>
  </si>
  <si>
    <t>MONTADOR DE ESTRUTURAS METÁLICAS COM ENCARGOS COMPLEMENTARES</t>
  </si>
  <si>
    <t>88278</t>
  </si>
  <si>
    <t>Total parcela</t>
  </si>
  <si>
    <t xml:space="preserve">
</t>
  </si>
  <si>
    <t>%</t>
  </si>
  <si>
    <t>S</t>
  </si>
  <si>
    <t>G</t>
  </si>
  <si>
    <t>R</t>
  </si>
  <si>
    <t>L</t>
  </si>
  <si>
    <t>I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</si>
  <si>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</si>
  <si>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</si>
  <si>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</si>
  <si>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</si>
  <si>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</si>
  <si>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</si>
  <si>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</si>
  <si>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</si>
  <si>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</si>
  <si>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</si>
  <si>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B</t>
  </si>
  <si>
    <t>B1</t>
  </si>
  <si>
    <t>B2</t>
  </si>
  <si>
    <t xml:space="preserve">Feriados </t>
  </si>
  <si>
    <t>B3</t>
  </si>
  <si>
    <t>B4</t>
  </si>
  <si>
    <t>B5</t>
  </si>
  <si>
    <t>B6</t>
  </si>
  <si>
    <t>B7</t>
  </si>
  <si>
    <t>B8</t>
  </si>
  <si>
    <t>B9</t>
  </si>
  <si>
    <t>B10</t>
  </si>
  <si>
    <t>C</t>
  </si>
  <si>
    <t>C1</t>
  </si>
  <si>
    <t>C2</t>
  </si>
  <si>
    <t>C3</t>
  </si>
  <si>
    <t>C4</t>
  </si>
  <si>
    <t>C5</t>
  </si>
  <si>
    <t>D</t>
  </si>
  <si>
    <t>D1</t>
  </si>
  <si>
    <t>D2</t>
  </si>
  <si>
    <t>A + B + C + D =</t>
  </si>
  <si>
    <t>TECHPOINT LTDA
Rua Homero Gomes de Castro, 346 Sala A
Bela VistaCEP: 68.180-250 Itaituba – PA
E-mail: gerenciatechpoint@outlook.com Fone: (93) 99164-1174
CNPJ: 03.236.158/0001-53 IE: 15.273.522-4 IM: 4653</t>
  </si>
  <si>
    <t>COMPOSIÇÃO DO BDI</t>
  </si>
  <si>
    <t>TABELA DE ENCARGOS SOCIAIS</t>
  </si>
  <si>
    <t>Obra: Reforma e Climatização</t>
  </si>
  <si>
    <t>Local: Ginasio Poliesportivo de Itaituba</t>
  </si>
  <si>
    <t>Ref. Tabela: SINAPI - 07/2025 - Pará, SBC - 08/2025 - Pará, ORSE - 06/2025 - Sergipe, SEDOP - 02/2025 - Pará, IOPES - 05/2025 - Espírito Santo,
AGESUL - 06/2025 - Mato Grosso do Sul, EMBASA - 06/2025 - Bahia e Próprias - Com Desoneração</t>
  </si>
  <si>
    <t>BDI Incluso Utilizado: 24,42%</t>
  </si>
  <si>
    <t>Concorrência Eletrônica: 015 - 2025</t>
  </si>
  <si>
    <t>Cod</t>
  </si>
  <si>
    <t>Descrição</t>
  </si>
  <si>
    <t>Horista %</t>
  </si>
  <si>
    <t>Mensalista %</t>
  </si>
  <si>
    <t>Grupo a</t>
  </si>
  <si>
    <t xml:space="preserve">Inss </t>
  </si>
  <si>
    <t xml:space="preserve">Sesi </t>
  </si>
  <si>
    <t xml:space="preserve">Senai </t>
  </si>
  <si>
    <t xml:space="preserve">Incra </t>
  </si>
  <si>
    <t xml:space="preserve">Sebrae </t>
  </si>
  <si>
    <t xml:space="preserve">Salário educação </t>
  </si>
  <si>
    <t xml:space="preserve">Seguro contra acidentes de trabalho </t>
  </si>
  <si>
    <t xml:space="preserve">Fgts </t>
  </si>
  <si>
    <t xml:space="preserve">Seconci </t>
  </si>
  <si>
    <t>Total</t>
  </si>
  <si>
    <t>Grupo b</t>
  </si>
  <si>
    <t xml:space="preserve">Repouso semanal remunerado </t>
  </si>
  <si>
    <t xml:space="preserve">Auxílio - enfermidade </t>
  </si>
  <si>
    <t xml:space="preserve">13º salário </t>
  </si>
  <si>
    <t xml:space="preserve">Licença paternidade </t>
  </si>
  <si>
    <t xml:space="preserve">Faltas justificadas </t>
  </si>
  <si>
    <t xml:space="preserve">Dias de chuvas </t>
  </si>
  <si>
    <t xml:space="preserve">Auxílio acidente de trabalho </t>
  </si>
  <si>
    <t xml:space="preserve">Férias gozadas </t>
  </si>
  <si>
    <t xml:space="preserve">Salário maternidade </t>
  </si>
  <si>
    <t>Grupo c</t>
  </si>
  <si>
    <t xml:space="preserve">Aviso prévio indenizado </t>
  </si>
  <si>
    <t xml:space="preserve">Aviso prévio trabalhado </t>
  </si>
  <si>
    <t xml:space="preserve">Férias indenizadas </t>
  </si>
  <si>
    <t xml:space="preserve">Depósito rescisão sem justa causa </t>
  </si>
  <si>
    <t xml:space="preserve">Indenização adicional </t>
  </si>
  <si>
    <t>Grupo d</t>
  </si>
  <si>
    <t xml:space="preserve">Reincidência de grupo a sobre grupo b </t>
  </si>
  <si>
    <t xml:space="preserve">Reincidência de grupo a sobre aviso prévio trabalhado e reincidência do fgts sobre aviso prévio indenizado </t>
  </si>
  <si>
    <t>CRONOGRAMA FÍSICO-FINANCEIRO</t>
  </si>
  <si>
    <t>Despesas indiretas</t>
  </si>
  <si>
    <t>Ac</t>
  </si>
  <si>
    <t>Administração central</t>
  </si>
  <si>
    <t>Seguro</t>
  </si>
  <si>
    <t>Garantia</t>
  </si>
  <si>
    <t>Risco</t>
  </si>
  <si>
    <t>Bonificação</t>
  </si>
  <si>
    <t>Df</t>
  </si>
  <si>
    <t>Despesas financeiras</t>
  </si>
  <si>
    <t>Lucro</t>
  </si>
  <si>
    <t>Imposto</t>
  </si>
  <si>
    <t>Pis  (geralmente 0,65%)</t>
  </si>
  <si>
    <t>Cofins (geralmente 3,00%)</t>
  </si>
  <si>
    <t>Iss (legislação municipal)</t>
  </si>
  <si>
    <t xml:space="preserve">Cprb / cpp(inss) </t>
  </si>
  <si>
    <t>Item</t>
  </si>
  <si>
    <t>Mês 1</t>
  </si>
  <si>
    <t>Mês 2</t>
  </si>
  <si>
    <t>Mês 3</t>
  </si>
  <si>
    <t>Mês 4</t>
  </si>
  <si>
    <t>Mês 5</t>
  </si>
  <si>
    <t>Mês 6</t>
  </si>
  <si>
    <t>Serviços preliminares</t>
  </si>
  <si>
    <t>Instalação de exaustores</t>
  </si>
  <si>
    <t>Execução de forro</t>
  </si>
  <si>
    <t>Valor (R$)</t>
  </si>
  <si>
    <t>RELATÓRIO ANALÍTICO - COMPOSIÇÕES DE CUSTOS</t>
  </si>
  <si>
    <t>PLANILHA  ORÇAMENTÁRIA</t>
  </si>
  <si>
    <t>O valor do imposto previsto nesta planilha de orçamento reflete o especial tratamento concedido às micro e empresas de pequeno porte Optante pelo Simples Nacional. Ele foi calculado com base no Imposto Único Diferenciado (IUD estabelecido), no termos da Lei Complementar 123/2006 e atualizações e demais normas vigentes.</t>
  </si>
  <si>
    <t>O valor do imposto previsto nesta planilha de composição de preços unitários reflete o especial tratamento concedido às micro e empresas de pequeno porte Optante pelo Simples Nacional. Ele foi calculado com base no Imposto Único Diferenciado (IUD estabelecido), no termos da Lei Complementar 123/2006 e atualizações e demais normas vigentes.</t>
  </si>
  <si>
    <t>O valor do imposto embutido neste cronograma fisico financeiro reflete o especial tratamento concedido às micro e empresas de pequeno porte Optante pelo Simples Nacional. Ele foi calculado com base no Imposto Único Diferenciado (IUD estabelecido), no termos da Lei Complementar 123/2006 e atualizações e demais normas vigentes.</t>
  </si>
  <si>
    <t>O calculo previsto na composição deste BDI reflete do especial tratamento concedido às micro e empresas de pequeno porte Optante pelo Simples Nacional. Ele foi calculado com base no Imposto Único Diferenciado (IUD estabelecido), no termos da Lei Complementar 123/2006 e atualizações e demais normas vigentes.</t>
  </si>
  <si>
    <t>O valor do imposto apurado nesta tabela de encargos sociais tem base legal extraido do tratamento diferenciado concedido às micro e empresas de pequeno porte Optante pelo Simples Nacional. Ele foi calculado com base no Imposto Único Diferenciado (IUD estabelecido), no termos da Lei Complementar 123/2006 e atualizações e demais normas vigentes.</t>
  </si>
</sst>
</file>

<file path=xl/styles.xml><?xml version="1.0" encoding="utf-8"?>
<styleSheet xmlns="http://schemas.openxmlformats.org/spreadsheetml/2006/main">
  <numFmts count="3">
    <numFmt numFmtId="8" formatCode="&quot;R$&quot;\ #,##0.00;[Red]\-&quot;R$&quot;\ #,##0.00"/>
    <numFmt numFmtId="164" formatCode="\R\$\ #,##0.00"/>
    <numFmt numFmtId="165" formatCode="#,##0.00000000"/>
  </numFmts>
  <fonts count="8">
    <font>
      <sz val="11"/>
      <color theme="1"/>
      <name val="Calibri"/>
      <family val="2"/>
      <scheme val="minor"/>
    </font>
    <font>
      <sz val="7"/>
      <color theme="1"/>
      <name val="Courier New"/>
      <family val="3"/>
    </font>
    <font>
      <sz val="7"/>
      <name val="Courier New"/>
      <family val="3"/>
    </font>
    <font>
      <b/>
      <u/>
      <sz val="8"/>
      <color theme="1"/>
      <name val="Courier New"/>
      <family val="3"/>
    </font>
    <font>
      <b/>
      <sz val="7"/>
      <color rgb="FF000000"/>
      <name val="Courier New"/>
      <family val="3"/>
    </font>
    <font>
      <sz val="7"/>
      <color rgb="FF000000"/>
      <name val="Courier New"/>
      <family val="3"/>
    </font>
    <font>
      <b/>
      <u/>
      <sz val="7"/>
      <color theme="1"/>
      <name val="Courier New"/>
      <family val="3"/>
    </font>
    <font>
      <sz val="8"/>
      <color theme="1"/>
      <name val="Courier New"/>
      <family val="3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10" borderId="1" xfId="0" applyNumberFormat="1" applyFont="1" applyFill="1" applyBorder="1" applyAlignment="1" applyProtection="1">
      <alignment horizontal="center" vertical="top" wrapText="1"/>
      <protection locked="0"/>
    </xf>
    <xf numFmtId="0" fontId="1" fillId="10" borderId="1" xfId="0" applyFont="1" applyFill="1" applyBorder="1" applyAlignment="1"/>
    <xf numFmtId="0" fontId="1" fillId="0" borderId="1" xfId="0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8" borderId="1" xfId="0" applyNumberFormat="1" applyFont="1" applyFill="1" applyBorder="1" applyAlignment="1" applyProtection="1">
      <alignment wrapText="1"/>
      <protection locked="0"/>
    </xf>
    <xf numFmtId="0" fontId="4" fillId="9" borderId="1" xfId="0" applyNumberFormat="1" applyFont="1" applyFill="1" applyBorder="1" applyAlignment="1" applyProtection="1">
      <alignment vertical="center" wrapText="1"/>
    </xf>
    <xf numFmtId="0" fontId="1" fillId="8" borderId="0" xfId="0" applyNumberFormat="1" applyFont="1" applyFill="1" applyBorder="1" applyAlignment="1" applyProtection="1">
      <alignment wrapText="1"/>
      <protection locked="0"/>
    </xf>
    <xf numFmtId="2" fontId="4" fillId="12" borderId="4" xfId="0" applyNumberFormat="1" applyFont="1" applyFill="1" applyBorder="1" applyAlignment="1">
      <alignment horizontal="center" wrapText="1"/>
    </xf>
    <xf numFmtId="2" fontId="1" fillId="0" borderId="4" xfId="0" applyNumberFormat="1" applyFont="1" applyBorder="1" applyAlignment="1">
      <alignment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vertical="top" wrapText="1"/>
    </xf>
    <xf numFmtId="2" fontId="1" fillId="12" borderId="4" xfId="0" applyNumberFormat="1" applyFont="1" applyFill="1" applyBorder="1" applyAlignment="1">
      <alignment wrapText="1"/>
    </xf>
    <xf numFmtId="2" fontId="4" fillId="12" borderId="4" xfId="0" applyNumberFormat="1" applyFont="1" applyFill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1" fillId="12" borderId="4" xfId="0" applyFont="1" applyFill="1" applyBorder="1" applyAlignment="1">
      <alignment wrapText="1"/>
    </xf>
    <xf numFmtId="0" fontId="4" fillId="12" borderId="4" xfId="0" applyFont="1" applyFill="1" applyBorder="1" applyAlignment="1">
      <alignment horizontal="right" wrapText="1"/>
    </xf>
    <xf numFmtId="0" fontId="1" fillId="8" borderId="4" xfId="0" applyNumberFormat="1" applyFont="1" applyFill="1" applyBorder="1" applyAlignment="1" applyProtection="1">
      <alignment wrapText="1"/>
      <protection locked="0"/>
    </xf>
    <xf numFmtId="0" fontId="4" fillId="9" borderId="4" xfId="0" applyNumberFormat="1" applyFont="1" applyFill="1" applyBorder="1" applyAlignment="1" applyProtection="1">
      <alignment vertical="center" wrapText="1"/>
    </xf>
    <xf numFmtId="0" fontId="1" fillId="12" borderId="0" xfId="0" applyNumberFormat="1" applyFont="1" applyFill="1" applyBorder="1" applyAlignment="1" applyProtection="1">
      <alignment wrapText="1"/>
      <protection locked="0"/>
    </xf>
    <xf numFmtId="0" fontId="4" fillId="1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wrapText="1"/>
    </xf>
    <xf numFmtId="0" fontId="2" fillId="0" borderId="1" xfId="0" applyNumberFormat="1" applyFont="1" applyFill="1" applyBorder="1" applyAlignment="1" applyProtection="1">
      <alignment vertical="top" wrapText="1"/>
      <protection locked="0"/>
    </xf>
    <xf numFmtId="0" fontId="6" fillId="10" borderId="1" xfId="0" applyNumberFormat="1" applyFont="1" applyFill="1" applyBorder="1" applyAlignment="1" applyProtection="1">
      <alignment vertical="top" wrapText="1"/>
      <protection locked="0"/>
    </xf>
    <xf numFmtId="0" fontId="2" fillId="1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NumberFormat="1" applyFont="1" applyBorder="1" applyAlignment="1">
      <alignment vertical="center"/>
    </xf>
    <xf numFmtId="2" fontId="4" fillId="11" borderId="4" xfId="0" applyNumberFormat="1" applyFont="1" applyFill="1" applyBorder="1" applyAlignment="1">
      <alignment horizontal="center" wrapText="1"/>
    </xf>
    <xf numFmtId="2" fontId="5" fillId="0" borderId="4" xfId="0" applyNumberFormat="1" applyFont="1" applyBorder="1" applyAlignment="1">
      <alignment horizontal="right" vertical="top" wrapText="1"/>
    </xf>
    <xf numFmtId="2" fontId="4" fillId="11" borderId="4" xfId="0" applyNumberFormat="1" applyFont="1" applyFill="1" applyBorder="1" applyAlignment="1">
      <alignment horizontal="right" vertical="top" wrapText="1"/>
    </xf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5" fillId="12" borderId="4" xfId="0" applyFont="1" applyFill="1" applyBorder="1" applyAlignment="1">
      <alignment horizontal="center" wrapText="1"/>
    </xf>
    <xf numFmtId="10" fontId="5" fillId="0" borderId="4" xfId="0" applyNumberFormat="1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10" fontId="4" fillId="0" borderId="4" xfId="0" applyNumberFormat="1" applyFont="1" applyBorder="1" applyAlignment="1">
      <alignment horizontal="right" wrapText="1"/>
    </xf>
    <xf numFmtId="8" fontId="5" fillId="11" borderId="4" xfId="0" applyNumberFormat="1" applyFont="1" applyFill="1" applyBorder="1" applyAlignment="1">
      <alignment horizontal="right" wrapText="1"/>
    </xf>
    <xf numFmtId="8" fontId="4" fillId="0" borderId="4" xfId="0" applyNumberFormat="1" applyFont="1" applyBorder="1" applyAlignment="1">
      <alignment horizontal="right" wrapText="1"/>
    </xf>
    <xf numFmtId="0" fontId="5" fillId="12" borderId="4" xfId="0" applyFont="1" applyFill="1" applyBorder="1" applyAlignment="1">
      <alignment wrapText="1"/>
    </xf>
    <xf numFmtId="8" fontId="5" fillId="12" borderId="4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/>
    <xf numFmtId="0" fontId="6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 applyProtection="1">
      <alignment wrapText="1"/>
      <protection locked="0"/>
    </xf>
    <xf numFmtId="0" fontId="1" fillId="12" borderId="0" xfId="0" applyFont="1" applyFill="1"/>
    <xf numFmtId="0" fontId="1" fillId="11" borderId="0" xfId="0" applyFont="1" applyFill="1"/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12" borderId="2" xfId="0" applyNumberFormat="1" applyFont="1" applyFill="1" applyBorder="1" applyAlignment="1" applyProtection="1">
      <alignment horizontal="center" vertical="center" wrapText="1"/>
    </xf>
    <xf numFmtId="0" fontId="4" fillId="11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justify" vertical="top" wrapText="1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right" vertical="top" wrapText="1"/>
    </xf>
    <xf numFmtId="165" fontId="5" fillId="12" borderId="2" xfId="0" applyNumberFormat="1" applyFont="1" applyFill="1" applyBorder="1" applyAlignment="1" applyProtection="1">
      <alignment horizontal="right" vertical="top" wrapText="1"/>
    </xf>
    <xf numFmtId="164" fontId="5" fillId="11" borderId="2" xfId="0" applyNumberFormat="1" applyFont="1" applyFill="1" applyBorder="1" applyAlignment="1" applyProtection="1">
      <alignment horizontal="right" vertical="top" wrapText="1"/>
    </xf>
    <xf numFmtId="0" fontId="4" fillId="12" borderId="2" xfId="0" applyNumberFormat="1" applyFont="1" applyFill="1" applyBorder="1" applyAlignment="1" applyProtection="1">
      <alignment horizontal="right" vertical="top" wrapText="1"/>
    </xf>
    <xf numFmtId="164" fontId="4" fillId="11" borderId="2" xfId="0" applyNumberFormat="1" applyFont="1" applyFill="1" applyBorder="1" applyAlignment="1" applyProtection="1">
      <alignment horizontal="right" vertical="top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right" vertical="top" wrapText="1"/>
    </xf>
    <xf numFmtId="16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right" vertical="center" wrapText="1"/>
    </xf>
    <xf numFmtId="164" fontId="5" fillId="11" borderId="2" xfId="0" applyNumberFormat="1" applyFont="1" applyFill="1" applyBorder="1" applyAlignment="1" applyProtection="1">
      <alignment horizontal="right" vertical="center" wrapText="1"/>
    </xf>
    <xf numFmtId="0" fontId="4" fillId="12" borderId="2" xfId="0" applyNumberFormat="1" applyFont="1" applyFill="1" applyBorder="1" applyAlignment="1" applyProtection="1">
      <alignment horizontal="right" vertical="center" wrapText="1"/>
    </xf>
    <xf numFmtId="4" fontId="4" fillId="11" borderId="2" xfId="0" applyNumberFormat="1" applyFont="1" applyFill="1" applyBorder="1" applyAlignment="1" applyProtection="1">
      <alignment horizontal="right" vertical="center" wrapText="1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164" fontId="4" fillId="12" borderId="2" xfId="0" applyNumberFormat="1" applyFont="1" applyFill="1" applyBorder="1" applyAlignment="1" applyProtection="1">
      <alignment horizontal="right" vertical="center" wrapText="1"/>
    </xf>
    <xf numFmtId="0" fontId="5" fillId="4" borderId="2" xfId="0" applyNumberFormat="1" applyFont="1" applyFill="1" applyBorder="1" applyAlignment="1" applyProtection="1">
      <alignment horizontal="left" vertical="center" wrapText="1"/>
    </xf>
    <xf numFmtId="0" fontId="5" fillId="5" borderId="2" xfId="0" applyNumberFormat="1" applyFont="1" applyFill="1" applyBorder="1" applyAlignment="1" applyProtection="1">
      <alignment horizontal="center" vertical="center" wrapText="1"/>
    </xf>
    <xf numFmtId="4" fontId="5" fillId="6" borderId="2" xfId="0" applyNumberFormat="1" applyFont="1" applyFill="1" applyBorder="1" applyAlignment="1" applyProtection="1">
      <alignment horizontal="right" vertical="center" wrapText="1"/>
    </xf>
    <xf numFmtId="164" fontId="5" fillId="7" borderId="2" xfId="0" applyNumberFormat="1" applyFont="1" applyFill="1" applyBorder="1" applyAlignment="1" applyProtection="1">
      <alignment horizontal="right" vertical="center" wrapText="1"/>
    </xf>
    <xf numFmtId="164" fontId="5" fillId="12" borderId="2" xfId="0" applyNumberFormat="1" applyFont="1" applyFill="1" applyBorder="1" applyAlignment="1" applyProtection="1">
      <alignment horizontal="right" vertical="center" wrapText="1"/>
    </xf>
    <xf numFmtId="4" fontId="5" fillId="11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64" fontId="4" fillId="11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4" fillId="12" borderId="2" xfId="0" applyNumberFormat="1" applyFont="1" applyFill="1" applyBorder="1" applyAlignment="1" applyProtection="1">
      <alignment horizontal="right" vertical="center" wrapText="1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0" fontId="7" fillId="12" borderId="7" xfId="0" applyNumberFormat="1" applyFont="1" applyFill="1" applyBorder="1" applyAlignment="1" applyProtection="1">
      <alignment horizontal="center" vertical="top" wrapText="1"/>
      <protection locked="0"/>
    </xf>
    <xf numFmtId="0" fontId="7" fillId="12" borderId="8" xfId="0" applyNumberFormat="1" applyFont="1" applyFill="1" applyBorder="1" applyAlignment="1" applyProtection="1">
      <alignment horizontal="center" vertical="top" wrapText="1"/>
      <protection locked="0"/>
    </xf>
    <xf numFmtId="0" fontId="7" fillId="12" borderId="1" xfId="0" applyNumberFormat="1" applyFont="1" applyFill="1" applyBorder="1" applyAlignment="1" applyProtection="1">
      <alignment horizontal="center" vertical="top" wrapText="1"/>
      <protection locked="0"/>
    </xf>
    <xf numFmtId="0" fontId="7" fillId="12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wrapText="1"/>
    </xf>
    <xf numFmtId="0" fontId="4" fillId="12" borderId="2" xfId="0" applyNumberFormat="1" applyFont="1" applyFill="1" applyBorder="1" applyAlignment="1" applyProtection="1">
      <alignment horizontal="center" vertical="center" wrapText="1"/>
    </xf>
    <xf numFmtId="0" fontId="4" fillId="11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Fill="1" applyBorder="1" applyAlignment="1">
      <alignment horizontal="left" vertical="center"/>
    </xf>
    <xf numFmtId="0" fontId="7" fillId="1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1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right" vertical="top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12" borderId="2" xfId="0" applyNumberFormat="1" applyFont="1" applyFill="1" applyBorder="1" applyAlignment="1" applyProtection="1">
      <alignment horizontal="left" vertical="center" wrapText="1"/>
    </xf>
    <xf numFmtId="8" fontId="5" fillId="12" borderId="4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8" fontId="5" fillId="0" borderId="4" xfId="0" applyNumberFormat="1" applyFont="1" applyBorder="1" applyAlignment="1">
      <alignment horizontal="right" wrapText="1"/>
    </xf>
    <xf numFmtId="10" fontId="5" fillId="0" borderId="4" xfId="0" applyNumberFormat="1" applyFont="1" applyBorder="1" applyAlignment="1">
      <alignment horizontal="right" wrapText="1"/>
    </xf>
    <xf numFmtId="8" fontId="5" fillId="11" borderId="4" xfId="0" applyNumberFormat="1" applyFont="1" applyFill="1" applyBorder="1" applyAlignment="1">
      <alignment horizontal="right" wrapText="1"/>
    </xf>
    <xf numFmtId="0" fontId="1" fillId="10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3" fillId="10" borderId="1" xfId="0" applyNumberFormat="1" applyFont="1" applyFill="1" applyBorder="1" applyAlignment="1" applyProtection="1">
      <alignment horizontal="center" vertical="top" wrapText="1"/>
      <protection locked="0"/>
    </xf>
    <xf numFmtId="0" fontId="2" fillId="1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5" fillId="12" borderId="4" xfId="0" applyFont="1" applyFill="1" applyBorder="1" applyAlignment="1">
      <alignment horizontal="center" wrapText="1"/>
    </xf>
    <xf numFmtId="0" fontId="4" fillId="9" borderId="1" xfId="0" applyNumberFormat="1" applyFont="1" applyFill="1" applyBorder="1" applyAlignment="1" applyProtection="1">
      <alignment horizontal="right" vertical="center" wrapText="1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8" borderId="5" xfId="0" applyNumberFormat="1" applyFont="1" applyFill="1" applyBorder="1" applyAlignment="1" applyProtection="1">
      <alignment horizontal="center" wrapText="1"/>
      <protection locked="0"/>
    </xf>
    <xf numFmtId="0" fontId="1" fillId="8" borderId="6" xfId="0" applyNumberFormat="1" applyFont="1" applyFill="1" applyBorder="1" applyAlignment="1" applyProtection="1">
      <alignment horizontal="center" wrapText="1"/>
      <protection locked="0"/>
    </xf>
    <xf numFmtId="2" fontId="1" fillId="0" borderId="5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4" fontId="4" fillId="11" borderId="1" xfId="0" applyNumberFormat="1" applyFont="1" applyFill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0" fontId="4" fillId="11" borderId="4" xfId="0" applyFont="1" applyFill="1" applyBorder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4" fillId="11" borderId="4" xfId="0" applyNumberFormat="1" applyFont="1" applyFill="1" applyBorder="1" applyAlignment="1">
      <alignment horizontal="right" vertical="top" wrapText="1"/>
    </xf>
    <xf numFmtId="2" fontId="4" fillId="11" borderId="4" xfId="0" applyNumberFormat="1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593044</xdr:colOff>
      <xdr:row>0</xdr:row>
      <xdr:rowOff>261937</xdr:rowOff>
    </xdr:from>
    <xdr:to>
      <xdr:col>2</xdr:col>
      <xdr:colOff>1844813</xdr:colOff>
      <xdr:row>0</xdr:row>
      <xdr:rowOff>518379</xdr:rowOff>
    </xdr:to>
    <xdr:pic>
      <xdr:nvPicPr>
        <xdr:cNvPr id="4" name="Imagem 3" descr="azu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672544" y="261937"/>
          <a:ext cx="1251769" cy="2564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0</xdr:row>
      <xdr:rowOff>271096</xdr:rowOff>
    </xdr:from>
    <xdr:to>
      <xdr:col>0</xdr:col>
      <xdr:colOff>2205402</xdr:colOff>
      <xdr:row>0</xdr:row>
      <xdr:rowOff>527538</xdr:rowOff>
    </xdr:to>
    <xdr:pic>
      <xdr:nvPicPr>
        <xdr:cNvPr id="4" name="Imagem 3" descr="azu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952500" y="271096"/>
          <a:ext cx="1252902" cy="2564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1011115</xdr:colOff>
      <xdr:row>0</xdr:row>
      <xdr:rowOff>278423</xdr:rowOff>
    </xdr:from>
    <xdr:to>
      <xdr:col>1</xdr:col>
      <xdr:colOff>2264017</xdr:colOff>
      <xdr:row>0</xdr:row>
      <xdr:rowOff>534865</xdr:rowOff>
    </xdr:to>
    <xdr:pic>
      <xdr:nvPicPr>
        <xdr:cNvPr id="4" name="Imagem 3" descr="azu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633903" y="278423"/>
          <a:ext cx="1252902" cy="2564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1839058</xdr:colOff>
      <xdr:row>8</xdr:row>
      <xdr:rowOff>26377</xdr:rowOff>
    </xdr:from>
    <xdr:to>
      <xdr:col>2</xdr:col>
      <xdr:colOff>592015</xdr:colOff>
      <xdr:row>9</xdr:row>
      <xdr:rowOff>76201</xdr:rowOff>
    </xdr:to>
    <xdr:pic>
      <xdr:nvPicPr>
        <xdr:cNvPr id="1764723156" name="Picture"/>
        <xdr:cNvPicPr/>
      </xdr:nvPicPr>
      <xdr:blipFill>
        <a:blip xmlns:r="http://schemas.openxmlformats.org/officeDocument/2006/relationships" r:embed="rId1"/>
        <a:srcRect/>
        <a:stretch>
          <a:fillRect r="2121"/>
        </a:stretch>
      </xdr:blipFill>
      <xdr:spPr>
        <a:xfrm>
          <a:off x="2958612" y="2107223"/>
          <a:ext cx="2891203" cy="249116"/>
        </a:xfrm>
        <a:prstGeom prst="rect">
          <a:avLst/>
        </a:prstGeom>
      </xdr:spPr>
    </xdr:pic>
    <xdr:clientData/>
  </xdr:twoCellAnchor>
  <xdr:twoCellAnchor editAs="oneCell">
    <xdr:from>
      <xdr:col>0</xdr:col>
      <xdr:colOff>149469</xdr:colOff>
      <xdr:row>0</xdr:row>
      <xdr:rowOff>288680</xdr:rowOff>
    </xdr:from>
    <xdr:to>
      <xdr:col>1</xdr:col>
      <xdr:colOff>316521</xdr:colOff>
      <xdr:row>0</xdr:row>
      <xdr:rowOff>545122</xdr:rowOff>
    </xdr:to>
    <xdr:pic>
      <xdr:nvPicPr>
        <xdr:cNvPr id="6" name="Imagem 5" descr="azul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49469" y="288680"/>
          <a:ext cx="1251437" cy="2564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161192</xdr:colOff>
      <xdr:row>0</xdr:row>
      <xdr:rowOff>256444</xdr:rowOff>
    </xdr:from>
    <xdr:to>
      <xdr:col>1</xdr:col>
      <xdr:colOff>1099036</xdr:colOff>
      <xdr:row>0</xdr:row>
      <xdr:rowOff>512886</xdr:rowOff>
    </xdr:to>
    <xdr:pic>
      <xdr:nvPicPr>
        <xdr:cNvPr id="3" name="Imagem 2" descr="azu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61192" y="256444"/>
          <a:ext cx="1252902" cy="2564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80"/>
  <sheetViews>
    <sheetView tabSelected="1" view="pageBreakPreview" zoomScale="120" zoomScaleNormal="120" zoomScaleSheetLayoutView="120" workbookViewId="0">
      <selection activeCell="G86" sqref="G86"/>
    </sheetView>
  </sheetViews>
  <sheetFormatPr defaultColWidth="9.109375" defaultRowHeight="8.4"/>
  <cols>
    <col min="1" max="1" width="4.88671875" style="1" bestFit="1" customWidth="1"/>
    <col min="2" max="2" width="11.33203125" style="1" bestFit="1" customWidth="1"/>
    <col min="3" max="3" width="59.6640625" style="1" bestFit="1"/>
    <col min="4" max="4" width="8.109375" style="1" bestFit="1" customWidth="1"/>
    <col min="5" max="5" width="4.88671875" style="1" bestFit="1" customWidth="1"/>
    <col min="6" max="8" width="11.6640625" style="1" bestFit="1" customWidth="1"/>
    <col min="9" max="9" width="14.6640625" style="56" bestFit="1" customWidth="1"/>
    <col min="10" max="10" width="14" style="57" bestFit="1" customWidth="1"/>
    <col min="11" max="16384" width="9.109375" style="1"/>
  </cols>
  <sheetData>
    <row r="1" spans="1:11" s="47" customFormat="1" ht="58.5" customHeight="1">
      <c r="A1" s="96" t="s">
        <v>470</v>
      </c>
      <c r="B1" s="96"/>
      <c r="C1" s="96"/>
      <c r="D1" s="96"/>
      <c r="E1" s="96"/>
      <c r="F1" s="96"/>
      <c r="G1" s="96"/>
      <c r="H1" s="96"/>
      <c r="I1" s="96"/>
      <c r="J1" s="96"/>
      <c r="K1" s="46"/>
    </row>
    <row r="2" spans="1:11" s="49" customFormat="1" ht="12" customHeight="1">
      <c r="A2" s="99"/>
      <c r="B2" s="99"/>
      <c r="C2" s="99"/>
      <c r="D2" s="48"/>
    </row>
    <row r="3" spans="1:11" s="49" customFormat="1" ht="15" customHeight="1">
      <c r="A3" s="100" t="s">
        <v>477</v>
      </c>
      <c r="B3" s="100"/>
      <c r="C3" s="100"/>
      <c r="D3" s="100"/>
      <c r="E3" s="100"/>
      <c r="F3" s="100"/>
      <c r="G3" s="100"/>
      <c r="H3" s="100"/>
      <c r="I3" s="100"/>
      <c r="J3" s="100"/>
      <c r="K3" s="29"/>
    </row>
    <row r="4" spans="1:11" s="49" customFormat="1" ht="15" customHeight="1">
      <c r="A4" s="95" t="s">
        <v>540</v>
      </c>
      <c r="B4" s="95"/>
      <c r="C4" s="95"/>
      <c r="D4" s="95"/>
      <c r="E4" s="95"/>
      <c r="F4" s="95"/>
      <c r="G4" s="95"/>
      <c r="H4" s="95"/>
      <c r="I4" s="95"/>
      <c r="J4" s="95"/>
      <c r="K4" s="50"/>
    </row>
    <row r="5" spans="1:11" s="49" customFormat="1" ht="15" customHeight="1">
      <c r="A5" s="100" t="s">
        <v>473</v>
      </c>
      <c r="B5" s="100"/>
      <c r="C5" s="100"/>
      <c r="D5" s="100"/>
      <c r="E5" s="100"/>
      <c r="F5" s="100"/>
      <c r="G5" s="100"/>
      <c r="H5" s="100"/>
      <c r="I5" s="100"/>
      <c r="J5" s="100"/>
      <c r="K5" s="29"/>
    </row>
    <row r="6" spans="1:11" s="52" customFormat="1">
      <c r="A6" s="101" t="s">
        <v>474</v>
      </c>
      <c r="B6" s="101"/>
      <c r="C6" s="101"/>
      <c r="D6" s="101"/>
      <c r="E6" s="101"/>
      <c r="F6" s="101"/>
      <c r="G6" s="101"/>
      <c r="H6" s="101"/>
      <c r="I6" s="101"/>
      <c r="J6" s="101"/>
      <c r="K6" s="51"/>
    </row>
    <row r="7" spans="1:11" s="52" customFormat="1" ht="6.9" customHeight="1">
      <c r="A7" s="53"/>
      <c r="B7" s="53"/>
      <c r="C7" s="53"/>
      <c r="D7" s="53"/>
      <c r="E7" s="53"/>
      <c r="F7" s="53"/>
    </row>
    <row r="8" spans="1:11" s="52" customFormat="1" ht="27" customHeight="1">
      <c r="A8" s="87" t="s">
        <v>475</v>
      </c>
      <c r="B8" s="87"/>
      <c r="C8" s="87"/>
      <c r="D8" s="87"/>
      <c r="E8" s="87"/>
      <c r="F8" s="87"/>
      <c r="G8" s="87"/>
      <c r="H8" s="87"/>
      <c r="I8" s="87"/>
      <c r="J8" s="87"/>
      <c r="K8" s="54"/>
    </row>
    <row r="9" spans="1:11" s="52" customFormat="1">
      <c r="A9" s="88" t="s">
        <v>476</v>
      </c>
      <c r="B9" s="88"/>
      <c r="C9" s="88"/>
      <c r="D9" s="88"/>
      <c r="E9" s="88"/>
      <c r="F9" s="88"/>
      <c r="G9" s="88"/>
      <c r="H9" s="88"/>
      <c r="I9" s="88"/>
      <c r="J9" s="88"/>
      <c r="K9" s="53"/>
    </row>
    <row r="10" spans="1:11">
      <c r="A10" s="55"/>
      <c r="B10" s="55"/>
      <c r="C10" s="55"/>
      <c r="D10" s="55"/>
      <c r="E10" s="55"/>
      <c r="F10" s="55"/>
      <c r="G10" s="55"/>
      <c r="H10" s="55"/>
      <c r="I10" s="55"/>
      <c r="J10" s="55"/>
    </row>
    <row r="11" spans="1:11" ht="12" customHeight="1">
      <c r="A11" s="97" t="s">
        <v>0</v>
      </c>
      <c r="B11" s="97" t="s">
        <v>1</v>
      </c>
      <c r="C11" s="97" t="s">
        <v>2</v>
      </c>
      <c r="D11" s="97" t="s">
        <v>3</v>
      </c>
      <c r="E11" s="97" t="s">
        <v>4</v>
      </c>
      <c r="F11" s="97" t="s">
        <v>5</v>
      </c>
      <c r="G11" s="97" t="s">
        <v>6</v>
      </c>
      <c r="H11" s="97"/>
      <c r="I11" s="97" t="s">
        <v>7</v>
      </c>
      <c r="J11" s="98" t="s">
        <v>8</v>
      </c>
    </row>
    <row r="12" spans="1:11">
      <c r="A12" s="97"/>
      <c r="B12" s="97"/>
      <c r="C12" s="97"/>
      <c r="D12" s="97"/>
      <c r="E12" s="97"/>
      <c r="F12" s="97"/>
      <c r="G12" s="60" t="s">
        <v>9</v>
      </c>
      <c r="H12" s="60" t="s">
        <v>10</v>
      </c>
      <c r="I12" s="97"/>
      <c r="J12" s="98"/>
    </row>
    <row r="13" spans="1:11" ht="20.100000000000001" customHeight="1">
      <c r="A13" s="76" t="s">
        <v>11</v>
      </c>
      <c r="B13" s="90" t="s">
        <v>12</v>
      </c>
      <c r="C13" s="90"/>
      <c r="D13" s="90"/>
      <c r="E13" s="90"/>
      <c r="F13" s="90"/>
      <c r="G13" s="90">
        <f>ROUND(F14*G14,2)+ROUND(F15*G15,2)+ROUND(F16*G16,2)+ROUND(F17*G17,2)</f>
        <v>19692.54</v>
      </c>
      <c r="H13" s="90"/>
      <c r="I13" s="77">
        <f>ROUND(SUM(I14:I17),2)</f>
        <v>24501.919999999998</v>
      </c>
      <c r="J13" s="75">
        <f t="shared" ref="J13:J44" si="0">I13/VALOR_TOTAL*100</f>
        <v>2.3061631408775773</v>
      </c>
    </row>
    <row r="14" spans="1:11">
      <c r="A14" s="78" t="s">
        <v>13</v>
      </c>
      <c r="B14" s="79" t="s">
        <v>14</v>
      </c>
      <c r="C14" s="78" t="s">
        <v>15</v>
      </c>
      <c r="D14" s="79" t="s">
        <v>16</v>
      </c>
      <c r="E14" s="79" t="s">
        <v>17</v>
      </c>
      <c r="F14" s="80">
        <v>6</v>
      </c>
      <c r="G14" s="81">
        <v>179.04</v>
      </c>
      <c r="H14" s="81">
        <f>ROUND(G14*ROUND(1+(24.42/100),4),2)</f>
        <v>222.76</v>
      </c>
      <c r="I14" s="82">
        <f>ROUND(ROUND(F14,2)*ROUND(H14,2),2)</f>
        <v>1336.56</v>
      </c>
      <c r="J14" s="83">
        <f t="shared" si="0"/>
        <v>0.12579934174837462</v>
      </c>
    </row>
    <row r="15" spans="1:11">
      <c r="A15" s="78" t="s">
        <v>18</v>
      </c>
      <c r="B15" s="79" t="s">
        <v>19</v>
      </c>
      <c r="C15" s="78" t="s">
        <v>20</v>
      </c>
      <c r="D15" s="79" t="s">
        <v>16</v>
      </c>
      <c r="E15" s="79" t="s">
        <v>21</v>
      </c>
      <c r="F15" s="80">
        <v>40</v>
      </c>
      <c r="G15" s="81">
        <v>10.220000000000001</v>
      </c>
      <c r="H15" s="81">
        <f>ROUND(G15*ROUND(1+(24.42/100),4),2)</f>
        <v>12.72</v>
      </c>
      <c r="I15" s="82">
        <f>ROUND(ROUND(F15,2)*ROUND(H15,2),2)</f>
        <v>508.8</v>
      </c>
      <c r="J15" s="83">
        <f t="shared" si="0"/>
        <v>4.7889137099399209E-2</v>
      </c>
    </row>
    <row r="16" spans="1:11">
      <c r="A16" s="78" t="s">
        <v>22</v>
      </c>
      <c r="B16" s="79" t="s">
        <v>23</v>
      </c>
      <c r="C16" s="78" t="s">
        <v>24</v>
      </c>
      <c r="D16" s="79" t="s">
        <v>25</v>
      </c>
      <c r="E16" s="79" t="s">
        <v>26</v>
      </c>
      <c r="F16" s="80">
        <v>40</v>
      </c>
      <c r="G16" s="81">
        <v>43.97</v>
      </c>
      <c r="H16" s="81">
        <f>ROUND(G16*ROUND(1+(24.42/100),4),2)</f>
        <v>54.71</v>
      </c>
      <c r="I16" s="82">
        <f>ROUND(ROUND(F16,2)*ROUND(H16,2),2)</f>
        <v>2188.4</v>
      </c>
      <c r="J16" s="83">
        <f t="shared" si="0"/>
        <v>0.20597599769718009</v>
      </c>
    </row>
    <row r="17" spans="1:10">
      <c r="A17" s="78" t="s">
        <v>27</v>
      </c>
      <c r="B17" s="79" t="s">
        <v>28</v>
      </c>
      <c r="C17" s="78" t="s">
        <v>29</v>
      </c>
      <c r="D17" s="79" t="s">
        <v>30</v>
      </c>
      <c r="E17" s="79" t="s">
        <v>31</v>
      </c>
      <c r="F17" s="80">
        <v>331.2</v>
      </c>
      <c r="G17" s="81">
        <v>49.67</v>
      </c>
      <c r="H17" s="81">
        <f>ROUND(G17*ROUND(1+(24.42/100),4),2)</f>
        <v>61.8</v>
      </c>
      <c r="I17" s="82">
        <f>ROUND(ROUND(F17,2)*ROUND(H17,2),2)</f>
        <v>20468.16</v>
      </c>
      <c r="J17" s="83">
        <f t="shared" si="0"/>
        <v>1.9264986643326236</v>
      </c>
    </row>
    <row r="18" spans="1:10" ht="20.100000000000001" customHeight="1">
      <c r="A18" s="76" t="s">
        <v>32</v>
      </c>
      <c r="B18" s="90" t="s">
        <v>33</v>
      </c>
      <c r="C18" s="90"/>
      <c r="D18" s="90"/>
      <c r="E18" s="90"/>
      <c r="F18" s="90"/>
      <c r="G18" s="90">
        <f>ROUND(F19*G19,2)+ROUND(F20*G20,2)+ROUND(F21*G21,2)+ROUND(F22*G22,2)+ROUND(F23*G23,2)+ROUND(F24*G24,2)+ROUND(F25*G25,2)+ROUND(F26*G26,2)</f>
        <v>44732.25</v>
      </c>
      <c r="H18" s="90"/>
      <c r="I18" s="77">
        <f>ROUND(SUM(I19:I26),2)</f>
        <v>55655.91</v>
      </c>
      <c r="J18" s="75">
        <f t="shared" si="0"/>
        <v>5.2384306296812566</v>
      </c>
    </row>
    <row r="19" spans="1:10" ht="25.2">
      <c r="A19" s="78" t="s">
        <v>34</v>
      </c>
      <c r="B19" s="79" t="s">
        <v>35</v>
      </c>
      <c r="C19" s="78" t="s">
        <v>36</v>
      </c>
      <c r="D19" s="79" t="s">
        <v>30</v>
      </c>
      <c r="E19" s="79" t="s">
        <v>26</v>
      </c>
      <c r="F19" s="80">
        <v>1</v>
      </c>
      <c r="G19" s="81">
        <v>34621.19</v>
      </c>
      <c r="H19" s="81">
        <f t="shared" ref="H19:H26" si="1">ROUND(G19*ROUND(1+(24.42/100),4),2)</f>
        <v>43075.68</v>
      </c>
      <c r="I19" s="82">
        <f t="shared" ref="I19:I26" si="2">ROUND(ROUND(F19,2)*ROUND(H19,2),2)</f>
        <v>43075.68</v>
      </c>
      <c r="J19" s="83">
        <f t="shared" si="0"/>
        <v>4.0543575966388534</v>
      </c>
    </row>
    <row r="20" spans="1:10" ht="25.2">
      <c r="A20" s="78" t="s">
        <v>37</v>
      </c>
      <c r="B20" s="79" t="s">
        <v>38</v>
      </c>
      <c r="C20" s="78" t="s">
        <v>39</v>
      </c>
      <c r="D20" s="79" t="s">
        <v>30</v>
      </c>
      <c r="E20" s="79" t="s">
        <v>26</v>
      </c>
      <c r="F20" s="80">
        <v>1</v>
      </c>
      <c r="G20" s="81">
        <v>1304.49</v>
      </c>
      <c r="H20" s="81">
        <f t="shared" si="1"/>
        <v>1623.05</v>
      </c>
      <c r="I20" s="82">
        <f t="shared" si="2"/>
        <v>1623.05</v>
      </c>
      <c r="J20" s="83">
        <f t="shared" si="0"/>
        <v>0.15276427666898562</v>
      </c>
    </row>
    <row r="21" spans="1:10" ht="16.8">
      <c r="A21" s="78" t="s">
        <v>40</v>
      </c>
      <c r="B21" s="79" t="s">
        <v>41</v>
      </c>
      <c r="C21" s="78" t="s">
        <v>42</v>
      </c>
      <c r="D21" s="79" t="s">
        <v>30</v>
      </c>
      <c r="E21" s="79" t="s">
        <v>26</v>
      </c>
      <c r="F21" s="80">
        <v>4</v>
      </c>
      <c r="G21" s="81">
        <v>336.61</v>
      </c>
      <c r="H21" s="81">
        <f t="shared" si="1"/>
        <v>418.81</v>
      </c>
      <c r="I21" s="82">
        <f t="shared" si="2"/>
        <v>1675.24</v>
      </c>
      <c r="J21" s="83">
        <f t="shared" si="0"/>
        <v>0.15767648984747942</v>
      </c>
    </row>
    <row r="22" spans="1:10" ht="16.8">
      <c r="A22" s="78" t="s">
        <v>43</v>
      </c>
      <c r="B22" s="79" t="s">
        <v>44</v>
      </c>
      <c r="C22" s="78" t="s">
        <v>45</v>
      </c>
      <c r="D22" s="79" t="s">
        <v>30</v>
      </c>
      <c r="E22" s="79" t="s">
        <v>26</v>
      </c>
      <c r="F22" s="80">
        <v>7</v>
      </c>
      <c r="G22" s="81">
        <v>7.31</v>
      </c>
      <c r="H22" s="81">
        <f t="shared" si="1"/>
        <v>9.1</v>
      </c>
      <c r="I22" s="82">
        <f t="shared" si="2"/>
        <v>63.7</v>
      </c>
      <c r="J22" s="83">
        <f t="shared" si="0"/>
        <v>5.9955543105969528E-3</v>
      </c>
    </row>
    <row r="23" spans="1:10">
      <c r="A23" s="78" t="s">
        <v>46</v>
      </c>
      <c r="B23" s="79" t="s">
        <v>47</v>
      </c>
      <c r="C23" s="78" t="s">
        <v>48</v>
      </c>
      <c r="D23" s="79" t="s">
        <v>25</v>
      </c>
      <c r="E23" s="79" t="s">
        <v>49</v>
      </c>
      <c r="F23" s="80">
        <v>5</v>
      </c>
      <c r="G23" s="81">
        <v>143.16</v>
      </c>
      <c r="H23" s="81">
        <f t="shared" si="1"/>
        <v>178.12</v>
      </c>
      <c r="I23" s="82">
        <f t="shared" si="2"/>
        <v>890.6</v>
      </c>
      <c r="J23" s="83">
        <f t="shared" si="0"/>
        <v>8.3824814270292716E-2</v>
      </c>
    </row>
    <row r="24" spans="1:10">
      <c r="A24" s="78" t="s">
        <v>50</v>
      </c>
      <c r="B24" s="79" t="s">
        <v>51</v>
      </c>
      <c r="C24" s="78" t="s">
        <v>52</v>
      </c>
      <c r="D24" s="79" t="s">
        <v>16</v>
      </c>
      <c r="E24" s="79" t="s">
        <v>21</v>
      </c>
      <c r="F24" s="80">
        <v>6</v>
      </c>
      <c r="G24" s="81">
        <v>315.23</v>
      </c>
      <c r="H24" s="81">
        <f t="shared" si="1"/>
        <v>392.21</v>
      </c>
      <c r="I24" s="82">
        <f t="shared" si="2"/>
        <v>2353.2600000000002</v>
      </c>
      <c r="J24" s="83">
        <f t="shared" si="0"/>
        <v>0.22149290638862457</v>
      </c>
    </row>
    <row r="25" spans="1:10" ht="16.8">
      <c r="A25" s="78" t="s">
        <v>53</v>
      </c>
      <c r="B25" s="79" t="s">
        <v>54</v>
      </c>
      <c r="C25" s="78" t="s">
        <v>55</v>
      </c>
      <c r="D25" s="79" t="s">
        <v>30</v>
      </c>
      <c r="E25" s="79" t="s">
        <v>26</v>
      </c>
      <c r="F25" s="80">
        <v>1</v>
      </c>
      <c r="G25" s="81">
        <v>2586.9299999999998</v>
      </c>
      <c r="H25" s="81">
        <f t="shared" si="1"/>
        <v>3218.66</v>
      </c>
      <c r="I25" s="82">
        <f t="shared" si="2"/>
        <v>3218.66</v>
      </c>
      <c r="J25" s="83">
        <f t="shared" si="0"/>
        <v>0.30294585301956023</v>
      </c>
    </row>
    <row r="26" spans="1:10">
      <c r="A26" s="78" t="s">
        <v>56</v>
      </c>
      <c r="B26" s="79" t="s">
        <v>57</v>
      </c>
      <c r="C26" s="78" t="s">
        <v>58</v>
      </c>
      <c r="D26" s="79" t="s">
        <v>59</v>
      </c>
      <c r="E26" s="79" t="s">
        <v>26</v>
      </c>
      <c r="F26" s="80">
        <v>1</v>
      </c>
      <c r="G26" s="81">
        <v>2214.85</v>
      </c>
      <c r="H26" s="81">
        <f t="shared" si="1"/>
        <v>2755.72</v>
      </c>
      <c r="I26" s="82">
        <f t="shared" si="2"/>
        <v>2755.72</v>
      </c>
      <c r="J26" s="83">
        <f t="shared" si="0"/>
        <v>0.25937313853686395</v>
      </c>
    </row>
    <row r="27" spans="1:10" ht="20.100000000000001" customHeight="1">
      <c r="A27" s="76" t="s">
        <v>60</v>
      </c>
      <c r="B27" s="90" t="s">
        <v>61</v>
      </c>
      <c r="C27" s="90"/>
      <c r="D27" s="90"/>
      <c r="E27" s="90"/>
      <c r="F27" s="90"/>
      <c r="G27" s="90">
        <f>ROUND(F28*G28,2)+ROUND(F29*G29,2)+ROUND(F30*G30,2)+ROUND(F31*G31,2)+ROUND(F32*G32,2)+ROUND(F33*G33,2)+ROUND(F34*G34,2)+ROUND(F35*G35,2)+ROUND(F36*G36,2)+ROUND(F37*G37,2)+ROUND(F38*G38,2)+ROUND(F39*G39,2)+ROUND(F40*G40,2)+ROUND(F41*G41,2)+ROUND(F42*G42,2)+ROUND(F43*G43,2)+ROUND(F44*G44,2)+ROUND(F45*G45,2)+ROUND(F46*G46,2)+ROUND(F47*G47,2)+ROUND(F48*G48,2)+ROUND(F49*G49,2)+ROUND(F50*G50,2)+ROUND(F51*G51,2)+ROUND(F52*G52,2)+ROUND(F53*G53,2)+ROUND(F54*G54,2)+ROUND(F55*G55,2)+ROUND(F56*G56,2)+ROUND(F57*G57,2)+ROUND(F58*G58,2)+ROUND(F59*G59,2)+ROUND(F60*G60,2)+ROUND(F61*G61,2)+ROUND(F62*G62,2)+ROUND(F63*G63,2)+ROUND(F64*G64,2)+ROUND(F65*G65,2)+ROUND(F66*G66,2)+ROUND(F67*G67,2)+ROUND(F68*G68,2)+ROUND(F69*G69,2)+ROUND(F70*G70,2)</f>
        <v>575225.65999999992</v>
      </c>
      <c r="H27" s="90"/>
      <c r="I27" s="77">
        <f>ROUND(SUM(I28:I70),2)</f>
        <v>715701.46</v>
      </c>
      <c r="J27" s="75">
        <f t="shared" si="0"/>
        <v>67.363060810102553</v>
      </c>
    </row>
    <row r="28" spans="1:10" ht="16.8">
      <c r="A28" s="78" t="s">
        <v>62</v>
      </c>
      <c r="B28" s="79" t="s">
        <v>63</v>
      </c>
      <c r="C28" s="78" t="s">
        <v>64</v>
      </c>
      <c r="D28" s="79" t="s">
        <v>30</v>
      </c>
      <c r="E28" s="79" t="s">
        <v>26</v>
      </c>
      <c r="F28" s="80">
        <v>25</v>
      </c>
      <c r="G28" s="81">
        <v>14165.17</v>
      </c>
      <c r="H28" s="81">
        <f t="shared" ref="H28:H70" si="3">ROUND(G28*ROUND(1+(24.42/100),4),2)</f>
        <v>17624.3</v>
      </c>
      <c r="I28" s="82">
        <f t="shared" ref="I28:I70" si="4">ROUND(ROUND(F28,2)*ROUND(H28,2),2)</f>
        <v>440607.5</v>
      </c>
      <c r="J28" s="83">
        <f t="shared" si="0"/>
        <v>41.470740909047834</v>
      </c>
    </row>
    <row r="29" spans="1:10">
      <c r="A29" s="78" t="s">
        <v>65</v>
      </c>
      <c r="B29" s="79" t="s">
        <v>66</v>
      </c>
      <c r="C29" s="78" t="s">
        <v>67</v>
      </c>
      <c r="D29" s="79" t="s">
        <v>25</v>
      </c>
      <c r="E29" s="79" t="s">
        <v>26</v>
      </c>
      <c r="F29" s="80">
        <v>6</v>
      </c>
      <c r="G29" s="81">
        <v>476.29</v>
      </c>
      <c r="H29" s="81">
        <f t="shared" si="3"/>
        <v>592.6</v>
      </c>
      <c r="I29" s="82">
        <f t="shared" si="4"/>
        <v>3555.6</v>
      </c>
      <c r="J29" s="83">
        <f t="shared" si="0"/>
        <v>0.33465922930547137</v>
      </c>
    </row>
    <row r="30" spans="1:10" ht="16.8">
      <c r="A30" s="78" t="s">
        <v>68</v>
      </c>
      <c r="B30" s="79" t="s">
        <v>69</v>
      </c>
      <c r="C30" s="78" t="s">
        <v>70</v>
      </c>
      <c r="D30" s="79" t="s">
        <v>30</v>
      </c>
      <c r="E30" s="79" t="s">
        <v>71</v>
      </c>
      <c r="F30" s="80">
        <v>375</v>
      </c>
      <c r="G30" s="81">
        <v>16.84</v>
      </c>
      <c r="H30" s="81">
        <f t="shared" si="3"/>
        <v>20.95</v>
      </c>
      <c r="I30" s="82">
        <f t="shared" si="4"/>
        <v>7856.25</v>
      </c>
      <c r="J30" s="83">
        <f t="shared" si="0"/>
        <v>0.73944385482931418</v>
      </c>
    </row>
    <row r="31" spans="1:10" ht="16.8">
      <c r="A31" s="78" t="s">
        <v>72</v>
      </c>
      <c r="B31" s="79" t="s">
        <v>73</v>
      </c>
      <c r="C31" s="78" t="s">
        <v>74</v>
      </c>
      <c r="D31" s="79" t="s">
        <v>30</v>
      </c>
      <c r="E31" s="79" t="s">
        <v>26</v>
      </c>
      <c r="F31" s="80">
        <v>75</v>
      </c>
      <c r="G31" s="81">
        <v>9.7200000000000006</v>
      </c>
      <c r="H31" s="81">
        <f t="shared" si="3"/>
        <v>12.09</v>
      </c>
      <c r="I31" s="82">
        <f t="shared" si="4"/>
        <v>906.75</v>
      </c>
      <c r="J31" s="83">
        <f t="shared" si="0"/>
        <v>8.5344880237579079E-2</v>
      </c>
    </row>
    <row r="32" spans="1:10" ht="16.8">
      <c r="A32" s="78" t="s">
        <v>75</v>
      </c>
      <c r="B32" s="79" t="s">
        <v>76</v>
      </c>
      <c r="C32" s="78" t="s">
        <v>77</v>
      </c>
      <c r="D32" s="79" t="s">
        <v>30</v>
      </c>
      <c r="E32" s="79" t="s">
        <v>26</v>
      </c>
      <c r="F32" s="80">
        <v>12</v>
      </c>
      <c r="G32" s="81">
        <v>28.19</v>
      </c>
      <c r="H32" s="81">
        <f t="shared" si="3"/>
        <v>35.07</v>
      </c>
      <c r="I32" s="82">
        <f t="shared" si="4"/>
        <v>420.84</v>
      </c>
      <c r="J32" s="83">
        <f t="shared" si="0"/>
        <v>3.9610189577262499E-2</v>
      </c>
    </row>
    <row r="33" spans="1:10" ht="16.8">
      <c r="A33" s="78" t="s">
        <v>78</v>
      </c>
      <c r="B33" s="79" t="s">
        <v>79</v>
      </c>
      <c r="C33" s="78" t="s">
        <v>80</v>
      </c>
      <c r="D33" s="79" t="s">
        <v>30</v>
      </c>
      <c r="E33" s="79" t="s">
        <v>26</v>
      </c>
      <c r="F33" s="80">
        <v>28</v>
      </c>
      <c r="G33" s="81">
        <v>1.43</v>
      </c>
      <c r="H33" s="81">
        <f t="shared" si="3"/>
        <v>1.78</v>
      </c>
      <c r="I33" s="82">
        <f t="shared" si="4"/>
        <v>49.84</v>
      </c>
      <c r="J33" s="83">
        <f t="shared" si="0"/>
        <v>4.6910271089505833E-3</v>
      </c>
    </row>
    <row r="34" spans="1:10" ht="16.8">
      <c r="A34" s="78" t="s">
        <v>81</v>
      </c>
      <c r="B34" s="79" t="s">
        <v>82</v>
      </c>
      <c r="C34" s="78" t="s">
        <v>83</v>
      </c>
      <c r="D34" s="79" t="s">
        <v>30</v>
      </c>
      <c r="E34" s="79" t="s">
        <v>26</v>
      </c>
      <c r="F34" s="80">
        <v>8</v>
      </c>
      <c r="G34" s="81">
        <v>14.34</v>
      </c>
      <c r="H34" s="81">
        <f t="shared" si="3"/>
        <v>17.84</v>
      </c>
      <c r="I34" s="82">
        <f t="shared" si="4"/>
        <v>142.72</v>
      </c>
      <c r="J34" s="83">
        <f t="shared" si="0"/>
        <v>1.343305355115223E-2</v>
      </c>
    </row>
    <row r="35" spans="1:10">
      <c r="A35" s="78" t="s">
        <v>84</v>
      </c>
      <c r="B35" s="79" t="s">
        <v>85</v>
      </c>
      <c r="C35" s="78" t="s">
        <v>86</v>
      </c>
      <c r="D35" s="79" t="s">
        <v>16</v>
      </c>
      <c r="E35" s="79" t="s">
        <v>21</v>
      </c>
      <c r="F35" s="80">
        <v>28</v>
      </c>
      <c r="G35" s="81">
        <v>2.12</v>
      </c>
      <c r="H35" s="81">
        <f t="shared" si="3"/>
        <v>2.64</v>
      </c>
      <c r="I35" s="82">
        <f t="shared" si="4"/>
        <v>73.92</v>
      </c>
      <c r="J35" s="83">
        <f t="shared" si="0"/>
        <v>6.95747840878064E-3</v>
      </c>
    </row>
    <row r="36" spans="1:10">
      <c r="A36" s="78" t="s">
        <v>87</v>
      </c>
      <c r="B36" s="79" t="s">
        <v>88</v>
      </c>
      <c r="C36" s="78" t="s">
        <v>89</v>
      </c>
      <c r="D36" s="79" t="s">
        <v>16</v>
      </c>
      <c r="E36" s="79" t="s">
        <v>21</v>
      </c>
      <c r="F36" s="80">
        <v>1</v>
      </c>
      <c r="G36" s="81">
        <v>43.3</v>
      </c>
      <c r="H36" s="81">
        <f t="shared" si="3"/>
        <v>53.87</v>
      </c>
      <c r="I36" s="82">
        <f t="shared" si="4"/>
        <v>53.87</v>
      </c>
      <c r="J36" s="83">
        <f t="shared" si="0"/>
        <v>5.0703376877842673E-3</v>
      </c>
    </row>
    <row r="37" spans="1:10" ht="16.8">
      <c r="A37" s="78" t="s">
        <v>90</v>
      </c>
      <c r="B37" s="79" t="s">
        <v>91</v>
      </c>
      <c r="C37" s="78" t="s">
        <v>92</v>
      </c>
      <c r="D37" s="79" t="s">
        <v>30</v>
      </c>
      <c r="E37" s="79" t="s">
        <v>26</v>
      </c>
      <c r="F37" s="80">
        <v>4</v>
      </c>
      <c r="G37" s="81">
        <v>12.06</v>
      </c>
      <c r="H37" s="81">
        <f t="shared" si="3"/>
        <v>15.01</v>
      </c>
      <c r="I37" s="82">
        <f t="shared" si="4"/>
        <v>60.04</v>
      </c>
      <c r="J37" s="83">
        <f t="shared" si="0"/>
        <v>5.6510687724998588E-3</v>
      </c>
    </row>
    <row r="38" spans="1:10">
      <c r="A38" s="78" t="s">
        <v>93</v>
      </c>
      <c r="B38" s="79" t="s">
        <v>94</v>
      </c>
      <c r="C38" s="78" t="s">
        <v>95</v>
      </c>
      <c r="D38" s="79" t="s">
        <v>16</v>
      </c>
      <c r="E38" s="79" t="s">
        <v>21</v>
      </c>
      <c r="F38" s="80">
        <v>3</v>
      </c>
      <c r="G38" s="81">
        <v>179.6</v>
      </c>
      <c r="H38" s="81">
        <f t="shared" si="3"/>
        <v>223.46</v>
      </c>
      <c r="I38" s="82">
        <f t="shared" si="4"/>
        <v>670.38</v>
      </c>
      <c r="J38" s="83">
        <f t="shared" si="0"/>
        <v>6.3097326510800397E-2</v>
      </c>
    </row>
    <row r="39" spans="1:10">
      <c r="A39" s="78" t="s">
        <v>96</v>
      </c>
      <c r="B39" s="79" t="s">
        <v>97</v>
      </c>
      <c r="C39" s="78" t="s">
        <v>98</v>
      </c>
      <c r="D39" s="79" t="s">
        <v>30</v>
      </c>
      <c r="E39" s="79" t="s">
        <v>99</v>
      </c>
      <c r="F39" s="80">
        <v>147</v>
      </c>
      <c r="G39" s="81">
        <v>55.8</v>
      </c>
      <c r="H39" s="81">
        <f t="shared" si="3"/>
        <v>69.430000000000007</v>
      </c>
      <c r="I39" s="82">
        <f t="shared" si="4"/>
        <v>10206.209999999999</v>
      </c>
      <c r="J39" s="83">
        <f t="shared" si="0"/>
        <v>0.96062615950326091</v>
      </c>
    </row>
    <row r="40" spans="1:10" ht="16.8">
      <c r="A40" s="78" t="s">
        <v>100</v>
      </c>
      <c r="B40" s="79" t="s">
        <v>101</v>
      </c>
      <c r="C40" s="78" t="s">
        <v>102</v>
      </c>
      <c r="D40" s="79" t="s">
        <v>30</v>
      </c>
      <c r="E40" s="79" t="s">
        <v>26</v>
      </c>
      <c r="F40" s="80">
        <v>6</v>
      </c>
      <c r="G40" s="81">
        <v>16.98</v>
      </c>
      <c r="H40" s="81">
        <f t="shared" si="3"/>
        <v>21.13</v>
      </c>
      <c r="I40" s="82">
        <f t="shared" si="4"/>
        <v>126.78</v>
      </c>
      <c r="J40" s="83">
        <f t="shared" si="0"/>
        <v>1.1932753147527186E-2</v>
      </c>
    </row>
    <row r="41" spans="1:10" ht="16.8">
      <c r="A41" s="78" t="s">
        <v>103</v>
      </c>
      <c r="B41" s="79" t="s">
        <v>104</v>
      </c>
      <c r="C41" s="78" t="s">
        <v>105</v>
      </c>
      <c r="D41" s="79" t="s">
        <v>30</v>
      </c>
      <c r="E41" s="79" t="s">
        <v>26</v>
      </c>
      <c r="F41" s="80">
        <v>6</v>
      </c>
      <c r="G41" s="81">
        <v>70.8</v>
      </c>
      <c r="H41" s="81">
        <f t="shared" si="3"/>
        <v>88.09</v>
      </c>
      <c r="I41" s="82">
        <f t="shared" si="4"/>
        <v>528.54</v>
      </c>
      <c r="J41" s="83">
        <f t="shared" si="0"/>
        <v>4.9747100083562215E-2</v>
      </c>
    </row>
    <row r="42" spans="1:10" ht="16.8">
      <c r="A42" s="78" t="s">
        <v>106</v>
      </c>
      <c r="B42" s="79" t="s">
        <v>107</v>
      </c>
      <c r="C42" s="78" t="s">
        <v>108</v>
      </c>
      <c r="D42" s="79" t="s">
        <v>30</v>
      </c>
      <c r="E42" s="79" t="s">
        <v>26</v>
      </c>
      <c r="F42" s="80">
        <v>6</v>
      </c>
      <c r="G42" s="81">
        <v>88.21</v>
      </c>
      <c r="H42" s="81">
        <f t="shared" si="3"/>
        <v>109.75</v>
      </c>
      <c r="I42" s="82">
        <f t="shared" si="4"/>
        <v>658.5</v>
      </c>
      <c r="J42" s="83">
        <f t="shared" si="0"/>
        <v>6.1979160337960644E-2</v>
      </c>
    </row>
    <row r="43" spans="1:10" ht="25.2">
      <c r="A43" s="78" t="s">
        <v>109</v>
      </c>
      <c r="B43" s="79" t="s">
        <v>110</v>
      </c>
      <c r="C43" s="78" t="s">
        <v>111</v>
      </c>
      <c r="D43" s="79" t="s">
        <v>30</v>
      </c>
      <c r="E43" s="79" t="s">
        <v>26</v>
      </c>
      <c r="F43" s="80">
        <v>2</v>
      </c>
      <c r="G43" s="81">
        <v>51.1</v>
      </c>
      <c r="H43" s="81">
        <f t="shared" si="3"/>
        <v>63.58</v>
      </c>
      <c r="I43" s="82">
        <f t="shared" si="4"/>
        <v>127.16</v>
      </c>
      <c r="J43" s="83">
        <f t="shared" si="0"/>
        <v>1.1968519405580981E-2</v>
      </c>
    </row>
    <row r="44" spans="1:10">
      <c r="A44" s="78" t="s">
        <v>112</v>
      </c>
      <c r="B44" s="79" t="s">
        <v>113</v>
      </c>
      <c r="C44" s="78" t="s">
        <v>114</v>
      </c>
      <c r="D44" s="79" t="s">
        <v>30</v>
      </c>
      <c r="E44" s="79" t="s">
        <v>71</v>
      </c>
      <c r="F44" s="80">
        <v>12</v>
      </c>
      <c r="G44" s="81">
        <v>42.4</v>
      </c>
      <c r="H44" s="81">
        <f t="shared" si="3"/>
        <v>52.75</v>
      </c>
      <c r="I44" s="82">
        <f t="shared" si="4"/>
        <v>633</v>
      </c>
      <c r="J44" s="83">
        <f t="shared" si="0"/>
        <v>5.9579056179087458E-2</v>
      </c>
    </row>
    <row r="45" spans="1:10">
      <c r="A45" s="78" t="s">
        <v>115</v>
      </c>
      <c r="B45" s="79" t="s">
        <v>116</v>
      </c>
      <c r="C45" s="78" t="s">
        <v>117</v>
      </c>
      <c r="D45" s="79" t="s">
        <v>30</v>
      </c>
      <c r="E45" s="79" t="s">
        <v>26</v>
      </c>
      <c r="F45" s="80">
        <v>2</v>
      </c>
      <c r="G45" s="81">
        <v>324.89</v>
      </c>
      <c r="H45" s="81">
        <f t="shared" si="3"/>
        <v>404.23</v>
      </c>
      <c r="I45" s="82">
        <f t="shared" si="4"/>
        <v>808.46</v>
      </c>
      <c r="J45" s="83">
        <f t="shared" ref="J45:J74" si="5">I45/VALOR_TOTAL*100</f>
        <v>7.6093655226769433E-2</v>
      </c>
    </row>
    <row r="46" spans="1:10">
      <c r="A46" s="78" t="s">
        <v>118</v>
      </c>
      <c r="B46" s="79" t="s">
        <v>119</v>
      </c>
      <c r="C46" s="78" t="s">
        <v>120</v>
      </c>
      <c r="D46" s="79" t="s">
        <v>16</v>
      </c>
      <c r="E46" s="79" t="s">
        <v>21</v>
      </c>
      <c r="F46" s="80">
        <v>3</v>
      </c>
      <c r="G46" s="81">
        <v>124.76</v>
      </c>
      <c r="H46" s="81">
        <f t="shared" si="3"/>
        <v>155.22999999999999</v>
      </c>
      <c r="I46" s="82">
        <f t="shared" si="4"/>
        <v>465.69</v>
      </c>
      <c r="J46" s="83">
        <f t="shared" si="5"/>
        <v>4.3831549244927707E-2</v>
      </c>
    </row>
    <row r="47" spans="1:10">
      <c r="A47" s="78" t="s">
        <v>121</v>
      </c>
      <c r="B47" s="79" t="s">
        <v>122</v>
      </c>
      <c r="C47" s="78" t="s">
        <v>123</v>
      </c>
      <c r="D47" s="79" t="s">
        <v>16</v>
      </c>
      <c r="E47" s="79" t="s">
        <v>21</v>
      </c>
      <c r="F47" s="80">
        <v>3</v>
      </c>
      <c r="G47" s="81">
        <v>10.44</v>
      </c>
      <c r="H47" s="81">
        <f t="shared" si="3"/>
        <v>12.99</v>
      </c>
      <c r="I47" s="82">
        <f t="shared" si="4"/>
        <v>38.97</v>
      </c>
      <c r="J47" s="83">
        <f t="shared" si="5"/>
        <v>3.6679238851485595E-3</v>
      </c>
    </row>
    <row r="48" spans="1:10" ht="16.8">
      <c r="A48" s="78" t="s">
        <v>124</v>
      </c>
      <c r="B48" s="79" t="s">
        <v>125</v>
      </c>
      <c r="C48" s="78" t="s">
        <v>126</v>
      </c>
      <c r="D48" s="79" t="s">
        <v>30</v>
      </c>
      <c r="E48" s="79" t="s">
        <v>71</v>
      </c>
      <c r="F48" s="80">
        <v>96</v>
      </c>
      <c r="G48" s="81">
        <v>136.44</v>
      </c>
      <c r="H48" s="81">
        <f t="shared" si="3"/>
        <v>169.76</v>
      </c>
      <c r="I48" s="82">
        <f t="shared" si="4"/>
        <v>16296.96</v>
      </c>
      <c r="J48" s="83">
        <f t="shared" si="5"/>
        <v>1.5338980969800016</v>
      </c>
    </row>
    <row r="49" spans="1:10" ht="16.8">
      <c r="A49" s="78" t="s">
        <v>127</v>
      </c>
      <c r="B49" s="79" t="s">
        <v>128</v>
      </c>
      <c r="C49" s="78" t="s">
        <v>129</v>
      </c>
      <c r="D49" s="79" t="s">
        <v>30</v>
      </c>
      <c r="E49" s="79" t="s">
        <v>26</v>
      </c>
      <c r="F49" s="80">
        <v>25</v>
      </c>
      <c r="G49" s="81">
        <v>32.450000000000003</v>
      </c>
      <c r="H49" s="81">
        <f t="shared" si="3"/>
        <v>40.369999999999997</v>
      </c>
      <c r="I49" s="82">
        <f t="shared" si="4"/>
        <v>1009.25</v>
      </c>
      <c r="J49" s="83">
        <f t="shared" si="5"/>
        <v>9.4992357738932096E-2</v>
      </c>
    </row>
    <row r="50" spans="1:10" ht="16.8">
      <c r="A50" s="78" t="s">
        <v>130</v>
      </c>
      <c r="B50" s="79" t="s">
        <v>131</v>
      </c>
      <c r="C50" s="78" t="s">
        <v>132</v>
      </c>
      <c r="D50" s="79" t="s">
        <v>30</v>
      </c>
      <c r="E50" s="79" t="s">
        <v>26</v>
      </c>
      <c r="F50" s="80">
        <v>150</v>
      </c>
      <c r="G50" s="81">
        <v>10.050000000000001</v>
      </c>
      <c r="H50" s="81">
        <f t="shared" si="3"/>
        <v>12.5</v>
      </c>
      <c r="I50" s="82">
        <f t="shared" si="4"/>
        <v>1875</v>
      </c>
      <c r="J50" s="83">
        <f t="shared" si="5"/>
        <v>0.17647824697596995</v>
      </c>
    </row>
    <row r="51" spans="1:10">
      <c r="A51" s="78" t="s">
        <v>133</v>
      </c>
      <c r="B51" s="79" t="s">
        <v>134</v>
      </c>
      <c r="C51" s="78" t="s">
        <v>135</v>
      </c>
      <c r="D51" s="79" t="s">
        <v>30</v>
      </c>
      <c r="E51" s="79" t="s">
        <v>26</v>
      </c>
      <c r="F51" s="80">
        <v>8</v>
      </c>
      <c r="G51" s="81">
        <v>34.020000000000003</v>
      </c>
      <c r="H51" s="81">
        <f t="shared" si="3"/>
        <v>42.33</v>
      </c>
      <c r="I51" s="82">
        <f t="shared" si="4"/>
        <v>338.64</v>
      </c>
      <c r="J51" s="83">
        <f t="shared" si="5"/>
        <v>3.1873383229835982E-2</v>
      </c>
    </row>
    <row r="52" spans="1:10">
      <c r="A52" s="78" t="s">
        <v>136</v>
      </c>
      <c r="B52" s="79" t="s">
        <v>137</v>
      </c>
      <c r="C52" s="78" t="s">
        <v>138</v>
      </c>
      <c r="D52" s="79" t="s">
        <v>30</v>
      </c>
      <c r="E52" s="79" t="s">
        <v>71</v>
      </c>
      <c r="F52" s="80">
        <v>25</v>
      </c>
      <c r="G52" s="81">
        <v>42.4</v>
      </c>
      <c r="H52" s="81">
        <f t="shared" si="3"/>
        <v>52.75</v>
      </c>
      <c r="I52" s="82">
        <f t="shared" si="4"/>
        <v>1318.75</v>
      </c>
      <c r="J52" s="83">
        <f t="shared" si="5"/>
        <v>0.12412303370643221</v>
      </c>
    </row>
    <row r="53" spans="1:10">
      <c r="A53" s="78" t="s">
        <v>139</v>
      </c>
      <c r="B53" s="79" t="s">
        <v>140</v>
      </c>
      <c r="C53" s="78" t="s">
        <v>141</v>
      </c>
      <c r="D53" s="79" t="s">
        <v>142</v>
      </c>
      <c r="E53" s="79" t="s">
        <v>21</v>
      </c>
      <c r="F53" s="80">
        <v>3</v>
      </c>
      <c r="G53" s="81">
        <v>3.48</v>
      </c>
      <c r="H53" s="81">
        <f t="shared" si="3"/>
        <v>4.33</v>
      </c>
      <c r="I53" s="82">
        <f t="shared" si="4"/>
        <v>12.99</v>
      </c>
      <c r="J53" s="83">
        <f t="shared" si="5"/>
        <v>1.22264129504952E-3</v>
      </c>
    </row>
    <row r="54" spans="1:10">
      <c r="A54" s="78" t="s">
        <v>143</v>
      </c>
      <c r="B54" s="79" t="s">
        <v>144</v>
      </c>
      <c r="C54" s="78" t="s">
        <v>145</v>
      </c>
      <c r="D54" s="79" t="s">
        <v>142</v>
      </c>
      <c r="E54" s="79" t="s">
        <v>21</v>
      </c>
      <c r="F54" s="80">
        <v>2</v>
      </c>
      <c r="G54" s="81">
        <v>58.3</v>
      </c>
      <c r="H54" s="81">
        <f t="shared" si="3"/>
        <v>72.540000000000006</v>
      </c>
      <c r="I54" s="82">
        <f t="shared" si="4"/>
        <v>145.08000000000001</v>
      </c>
      <c r="J54" s="83">
        <f t="shared" si="5"/>
        <v>1.3655180838012653E-2</v>
      </c>
    </row>
    <row r="55" spans="1:10">
      <c r="A55" s="78" t="s">
        <v>146</v>
      </c>
      <c r="B55" s="79" t="s">
        <v>147</v>
      </c>
      <c r="C55" s="78" t="s">
        <v>148</v>
      </c>
      <c r="D55" s="79" t="s">
        <v>25</v>
      </c>
      <c r="E55" s="79" t="s">
        <v>149</v>
      </c>
      <c r="F55" s="80">
        <v>18</v>
      </c>
      <c r="G55" s="81">
        <v>15.84</v>
      </c>
      <c r="H55" s="81">
        <f t="shared" si="3"/>
        <v>19.71</v>
      </c>
      <c r="I55" s="82">
        <f t="shared" si="4"/>
        <v>354.78</v>
      </c>
      <c r="J55" s="83">
        <f t="shared" si="5"/>
        <v>3.3392507979805128E-2</v>
      </c>
    </row>
    <row r="56" spans="1:10">
      <c r="A56" s="78" t="s">
        <v>150</v>
      </c>
      <c r="B56" s="79" t="s">
        <v>151</v>
      </c>
      <c r="C56" s="78" t="s">
        <v>152</v>
      </c>
      <c r="D56" s="79" t="s">
        <v>59</v>
      </c>
      <c r="E56" s="79" t="s">
        <v>26</v>
      </c>
      <c r="F56" s="80">
        <v>2</v>
      </c>
      <c r="G56" s="81">
        <v>1626.52</v>
      </c>
      <c r="H56" s="81">
        <f t="shared" si="3"/>
        <v>2023.72</v>
      </c>
      <c r="I56" s="82">
        <f t="shared" si="4"/>
        <v>4047.44</v>
      </c>
      <c r="J56" s="83">
        <f t="shared" si="5"/>
        <v>0.38095206183489055</v>
      </c>
    </row>
    <row r="57" spans="1:10">
      <c r="A57" s="78" t="s">
        <v>153</v>
      </c>
      <c r="B57" s="79" t="s">
        <v>154</v>
      </c>
      <c r="C57" s="78" t="s">
        <v>155</v>
      </c>
      <c r="D57" s="79" t="s">
        <v>156</v>
      </c>
      <c r="E57" s="79" t="s">
        <v>26</v>
      </c>
      <c r="F57" s="80">
        <v>50</v>
      </c>
      <c r="G57" s="81">
        <v>1.82</v>
      </c>
      <c r="H57" s="81">
        <f t="shared" si="3"/>
        <v>2.2599999999999998</v>
      </c>
      <c r="I57" s="82">
        <f t="shared" si="4"/>
        <v>113</v>
      </c>
      <c r="J57" s="83">
        <f t="shared" si="5"/>
        <v>1.0635755684418456E-2</v>
      </c>
    </row>
    <row r="58" spans="1:10">
      <c r="A58" s="78" t="s">
        <v>157</v>
      </c>
      <c r="B58" s="79" t="s">
        <v>158</v>
      </c>
      <c r="C58" s="78" t="s">
        <v>159</v>
      </c>
      <c r="D58" s="79" t="s">
        <v>156</v>
      </c>
      <c r="E58" s="79" t="s">
        <v>26</v>
      </c>
      <c r="F58" s="80">
        <v>50</v>
      </c>
      <c r="G58" s="81">
        <v>0.21</v>
      </c>
      <c r="H58" s="81">
        <f t="shared" si="3"/>
        <v>0.26</v>
      </c>
      <c r="I58" s="82">
        <f t="shared" si="4"/>
        <v>13</v>
      </c>
      <c r="J58" s="83">
        <f t="shared" si="5"/>
        <v>1.223582512366725E-3</v>
      </c>
    </row>
    <row r="59" spans="1:10">
      <c r="A59" s="78" t="s">
        <v>160</v>
      </c>
      <c r="B59" s="79" t="s">
        <v>161</v>
      </c>
      <c r="C59" s="78" t="s">
        <v>162</v>
      </c>
      <c r="D59" s="79" t="s">
        <v>16</v>
      </c>
      <c r="E59" s="79" t="s">
        <v>163</v>
      </c>
      <c r="F59" s="80">
        <v>3158.65</v>
      </c>
      <c r="G59" s="81">
        <v>10.35</v>
      </c>
      <c r="H59" s="81">
        <f t="shared" si="3"/>
        <v>12.88</v>
      </c>
      <c r="I59" s="82">
        <f t="shared" si="4"/>
        <v>40683.410000000003</v>
      </c>
      <c r="J59" s="83">
        <f t="shared" si="5"/>
        <v>3.8291930014958111</v>
      </c>
    </row>
    <row r="60" spans="1:10">
      <c r="A60" s="78" t="s">
        <v>164</v>
      </c>
      <c r="B60" s="79" t="s">
        <v>165</v>
      </c>
      <c r="C60" s="78" t="s">
        <v>166</v>
      </c>
      <c r="D60" s="79" t="s">
        <v>59</v>
      </c>
      <c r="E60" s="79" t="s">
        <v>167</v>
      </c>
      <c r="F60" s="80">
        <v>4</v>
      </c>
      <c r="G60" s="81">
        <v>80.66</v>
      </c>
      <c r="H60" s="81">
        <f t="shared" si="3"/>
        <v>100.36</v>
      </c>
      <c r="I60" s="82">
        <f t="shared" si="4"/>
        <v>401.44</v>
      </c>
      <c r="J60" s="83">
        <f t="shared" si="5"/>
        <v>3.7784227981884466E-2</v>
      </c>
    </row>
    <row r="61" spans="1:10" ht="16.8">
      <c r="A61" s="78" t="s">
        <v>168</v>
      </c>
      <c r="B61" s="79" t="s">
        <v>169</v>
      </c>
      <c r="C61" s="78" t="s">
        <v>170</v>
      </c>
      <c r="D61" s="79" t="s">
        <v>30</v>
      </c>
      <c r="E61" s="79" t="s">
        <v>26</v>
      </c>
      <c r="F61" s="80">
        <v>6</v>
      </c>
      <c r="G61" s="81">
        <v>35.43</v>
      </c>
      <c r="H61" s="81">
        <f t="shared" si="3"/>
        <v>44.08</v>
      </c>
      <c r="I61" s="82">
        <f t="shared" si="4"/>
        <v>264.48</v>
      </c>
      <c r="J61" s="83">
        <f t="shared" si="5"/>
        <v>2.4893315605442421E-2</v>
      </c>
    </row>
    <row r="62" spans="1:10">
      <c r="A62" s="78" t="s">
        <v>171</v>
      </c>
      <c r="B62" s="79" t="s">
        <v>172</v>
      </c>
      <c r="C62" s="78" t="s">
        <v>173</v>
      </c>
      <c r="D62" s="79" t="s">
        <v>174</v>
      </c>
      <c r="E62" s="79" t="s">
        <v>71</v>
      </c>
      <c r="F62" s="80">
        <v>1000</v>
      </c>
      <c r="G62" s="81">
        <v>73.75</v>
      </c>
      <c r="H62" s="81">
        <f t="shared" si="3"/>
        <v>91.76</v>
      </c>
      <c r="I62" s="82">
        <f t="shared" si="4"/>
        <v>91760</v>
      </c>
      <c r="J62" s="83">
        <f t="shared" si="5"/>
        <v>8.6366101026746698</v>
      </c>
    </row>
    <row r="63" spans="1:10">
      <c r="A63" s="78" t="s">
        <v>175</v>
      </c>
      <c r="B63" s="79" t="s">
        <v>176</v>
      </c>
      <c r="C63" s="78" t="s">
        <v>177</v>
      </c>
      <c r="D63" s="79" t="s">
        <v>59</v>
      </c>
      <c r="E63" s="79" t="s">
        <v>71</v>
      </c>
      <c r="F63" s="80">
        <v>36</v>
      </c>
      <c r="G63" s="81">
        <v>42.51</v>
      </c>
      <c r="H63" s="81">
        <f t="shared" si="3"/>
        <v>52.89</v>
      </c>
      <c r="I63" s="82">
        <f t="shared" si="4"/>
        <v>1904.04</v>
      </c>
      <c r="J63" s="83">
        <f t="shared" si="5"/>
        <v>0.17921154206513376</v>
      </c>
    </row>
    <row r="64" spans="1:10" ht="16.8">
      <c r="A64" s="78" t="s">
        <v>178</v>
      </c>
      <c r="B64" s="79" t="s">
        <v>179</v>
      </c>
      <c r="C64" s="78" t="s">
        <v>180</v>
      </c>
      <c r="D64" s="79" t="s">
        <v>142</v>
      </c>
      <c r="E64" s="79" t="s">
        <v>21</v>
      </c>
      <c r="F64" s="80">
        <v>25</v>
      </c>
      <c r="G64" s="81">
        <v>55.99</v>
      </c>
      <c r="H64" s="81">
        <f t="shared" si="3"/>
        <v>69.66</v>
      </c>
      <c r="I64" s="82">
        <f t="shared" si="4"/>
        <v>1741.5</v>
      </c>
      <c r="J64" s="83">
        <f t="shared" si="5"/>
        <v>0.16391299579128091</v>
      </c>
    </row>
    <row r="65" spans="1:10">
      <c r="A65" s="78" t="s">
        <v>181</v>
      </c>
      <c r="B65" s="79" t="s">
        <v>182</v>
      </c>
      <c r="C65" s="78" t="s">
        <v>183</v>
      </c>
      <c r="D65" s="79" t="s">
        <v>16</v>
      </c>
      <c r="E65" s="79" t="s">
        <v>21</v>
      </c>
      <c r="F65" s="80">
        <v>25</v>
      </c>
      <c r="G65" s="81">
        <v>1.79</v>
      </c>
      <c r="H65" s="81">
        <f t="shared" si="3"/>
        <v>2.23</v>
      </c>
      <c r="I65" s="82">
        <f t="shared" si="4"/>
        <v>55.75</v>
      </c>
      <c r="J65" s="83">
        <f t="shared" si="5"/>
        <v>5.2472865434188398E-3</v>
      </c>
    </row>
    <row r="66" spans="1:10" ht="16.8">
      <c r="A66" s="78" t="s">
        <v>184</v>
      </c>
      <c r="B66" s="79" t="s">
        <v>185</v>
      </c>
      <c r="C66" s="78" t="s">
        <v>186</v>
      </c>
      <c r="D66" s="79" t="s">
        <v>30</v>
      </c>
      <c r="E66" s="79" t="s">
        <v>71</v>
      </c>
      <c r="F66" s="80">
        <v>689.1</v>
      </c>
      <c r="G66" s="81">
        <v>70</v>
      </c>
      <c r="H66" s="81">
        <f t="shared" si="3"/>
        <v>87.09</v>
      </c>
      <c r="I66" s="82">
        <f t="shared" si="4"/>
        <v>60013.72</v>
      </c>
      <c r="J66" s="83">
        <f t="shared" si="5"/>
        <v>5.6485952533902442</v>
      </c>
    </row>
    <row r="67" spans="1:10" ht="16.8">
      <c r="A67" s="78" t="s">
        <v>187</v>
      </c>
      <c r="B67" s="79" t="s">
        <v>188</v>
      </c>
      <c r="C67" s="78" t="s">
        <v>189</v>
      </c>
      <c r="D67" s="79" t="s">
        <v>30</v>
      </c>
      <c r="E67" s="79" t="s">
        <v>71</v>
      </c>
      <c r="F67" s="80">
        <v>229.7</v>
      </c>
      <c r="G67" s="81">
        <v>30</v>
      </c>
      <c r="H67" s="81">
        <f t="shared" si="3"/>
        <v>37.33</v>
      </c>
      <c r="I67" s="82">
        <f t="shared" si="4"/>
        <v>8574.7000000000007</v>
      </c>
      <c r="J67" s="83">
        <f t="shared" si="5"/>
        <v>0.80706561298391988</v>
      </c>
    </row>
    <row r="68" spans="1:10">
      <c r="A68" s="78" t="s">
        <v>190</v>
      </c>
      <c r="B68" s="79" t="s">
        <v>191</v>
      </c>
      <c r="C68" s="78" t="s">
        <v>192</v>
      </c>
      <c r="D68" s="79" t="s">
        <v>30</v>
      </c>
      <c r="E68" s="79" t="s">
        <v>71</v>
      </c>
      <c r="F68" s="80">
        <v>189.4</v>
      </c>
      <c r="G68" s="81">
        <v>66.81</v>
      </c>
      <c r="H68" s="81">
        <f t="shared" si="3"/>
        <v>83.13</v>
      </c>
      <c r="I68" s="82">
        <f t="shared" si="4"/>
        <v>15744.82</v>
      </c>
      <c r="J68" s="83">
        <f t="shared" si="5"/>
        <v>1.4819297240278353</v>
      </c>
    </row>
    <row r="69" spans="1:10">
      <c r="A69" s="78" t="s">
        <v>193</v>
      </c>
      <c r="B69" s="79" t="s">
        <v>194</v>
      </c>
      <c r="C69" s="78" t="s">
        <v>195</v>
      </c>
      <c r="D69" s="79" t="s">
        <v>16</v>
      </c>
      <c r="E69" s="79" t="s">
        <v>21</v>
      </c>
      <c r="F69" s="80">
        <v>3</v>
      </c>
      <c r="G69" s="81">
        <v>275.33999999999997</v>
      </c>
      <c r="H69" s="81">
        <f t="shared" si="3"/>
        <v>342.58</v>
      </c>
      <c r="I69" s="82">
        <f t="shared" si="4"/>
        <v>1027.74</v>
      </c>
      <c r="J69" s="83">
        <f t="shared" si="5"/>
        <v>9.6732668558444465E-2</v>
      </c>
    </row>
    <row r="70" spans="1:10">
      <c r="A70" s="78" t="s">
        <v>196</v>
      </c>
      <c r="B70" s="79" t="s">
        <v>197</v>
      </c>
      <c r="C70" s="78" t="s">
        <v>198</v>
      </c>
      <c r="D70" s="79" t="s">
        <v>16</v>
      </c>
      <c r="E70" s="79" t="s">
        <v>21</v>
      </c>
      <c r="F70" s="80">
        <v>3</v>
      </c>
      <c r="G70" s="81">
        <v>3.74</v>
      </c>
      <c r="H70" s="81">
        <f t="shared" si="3"/>
        <v>4.6500000000000004</v>
      </c>
      <c r="I70" s="82">
        <f t="shared" si="4"/>
        <v>13.95</v>
      </c>
      <c r="J70" s="83">
        <f t="shared" si="5"/>
        <v>1.3129981575012164E-3</v>
      </c>
    </row>
    <row r="71" spans="1:10" ht="20.100000000000001" customHeight="1">
      <c r="A71" s="76" t="s">
        <v>199</v>
      </c>
      <c r="B71" s="90" t="s">
        <v>200</v>
      </c>
      <c r="C71" s="90"/>
      <c r="D71" s="90"/>
      <c r="E71" s="90"/>
      <c r="F71" s="90"/>
      <c r="G71" s="90">
        <f>ROUND(F72*G72,2)</f>
        <v>8313.9</v>
      </c>
      <c r="H71" s="90"/>
      <c r="I71" s="77">
        <f>ROUND(SUM(I72:I72),2)</f>
        <v>10344.200000000001</v>
      </c>
      <c r="J71" s="75">
        <f t="shared" si="5"/>
        <v>0.97361401726337515</v>
      </c>
    </row>
    <row r="72" spans="1:10">
      <c r="A72" s="78" t="s">
        <v>201</v>
      </c>
      <c r="B72" s="79" t="s">
        <v>202</v>
      </c>
      <c r="C72" s="78" t="s">
        <v>203</v>
      </c>
      <c r="D72" s="79" t="s">
        <v>16</v>
      </c>
      <c r="E72" s="79" t="s">
        <v>21</v>
      </c>
      <c r="F72" s="80">
        <v>10</v>
      </c>
      <c r="G72" s="81">
        <v>831.39</v>
      </c>
      <c r="H72" s="81">
        <f>ROUND(G72*ROUND(1+(24.42/100),4),2)</f>
        <v>1034.42</v>
      </c>
      <c r="I72" s="82">
        <f>ROUND(ROUND(F72,2)*ROUND(H72,2),2)</f>
        <v>10344.200000000001</v>
      </c>
      <c r="J72" s="83">
        <f t="shared" si="5"/>
        <v>0.97361401726337515</v>
      </c>
    </row>
    <row r="73" spans="1:10" ht="20.100000000000001" customHeight="1">
      <c r="A73" s="76" t="s">
        <v>204</v>
      </c>
      <c r="B73" s="90" t="s">
        <v>205</v>
      </c>
      <c r="C73" s="90"/>
      <c r="D73" s="90"/>
      <c r="E73" s="90"/>
      <c r="F73" s="90"/>
      <c r="G73" s="90">
        <f>ROUND(F74*G74,2)</f>
        <v>205947</v>
      </c>
      <c r="H73" s="90"/>
      <c r="I73" s="77">
        <f>ROUND(SUM(I74:I74),2)</f>
        <v>256250.4</v>
      </c>
      <c r="J73" s="75">
        <f t="shared" si="5"/>
        <v>24.118731402075248</v>
      </c>
    </row>
    <row r="74" spans="1:10" ht="16.8">
      <c r="A74" s="84" t="s">
        <v>206</v>
      </c>
      <c r="B74" s="69" t="s">
        <v>207</v>
      </c>
      <c r="C74" s="84" t="s">
        <v>208</v>
      </c>
      <c r="D74" s="69" t="s">
        <v>30</v>
      </c>
      <c r="E74" s="69" t="s">
        <v>31</v>
      </c>
      <c r="F74" s="85">
        <v>2940</v>
      </c>
      <c r="G74" s="71">
        <v>70.05</v>
      </c>
      <c r="H74" s="71">
        <f>ROUND(G74*ROUND(1+(24.42/100),4),2)</f>
        <v>87.16</v>
      </c>
      <c r="I74" s="82">
        <f>ROUND(ROUND(F74,2)*ROUND(H74,2),2)</f>
        <v>256250.4</v>
      </c>
      <c r="J74" s="83">
        <f t="shared" si="5"/>
        <v>24.118731402075248</v>
      </c>
    </row>
    <row r="75" spans="1:10" ht="15" customHeight="1">
      <c r="A75" s="91" t="s">
        <v>541</v>
      </c>
      <c r="B75" s="91"/>
      <c r="C75" s="91"/>
      <c r="D75" s="91"/>
      <c r="E75" s="91"/>
      <c r="F75" s="91"/>
      <c r="G75" s="92"/>
      <c r="H75" s="89" t="s">
        <v>209</v>
      </c>
      <c r="I75" s="89"/>
      <c r="J75" s="86">
        <f>SUMPRODUCT(ROUND(F13:F74,2),ROUND(G13:G74,2))</f>
        <v>853911.35549999995</v>
      </c>
    </row>
    <row r="76" spans="1:10" ht="15" customHeight="1">
      <c r="A76" s="93"/>
      <c r="B76" s="93"/>
      <c r="C76" s="93"/>
      <c r="D76" s="93"/>
      <c r="E76" s="93"/>
      <c r="F76" s="93"/>
      <c r="G76" s="94"/>
      <c r="H76" s="89" t="s">
        <v>210</v>
      </c>
      <c r="I76" s="89"/>
      <c r="J76" s="86">
        <f>J77-J75</f>
        <v>208542.53449999995</v>
      </c>
    </row>
    <row r="77" spans="1:10" ht="15" customHeight="1">
      <c r="A77" s="93"/>
      <c r="B77" s="93"/>
      <c r="C77" s="93"/>
      <c r="D77" s="93"/>
      <c r="E77" s="93"/>
      <c r="F77" s="93"/>
      <c r="G77" s="94"/>
      <c r="H77" s="89" t="s">
        <v>211</v>
      </c>
      <c r="I77" s="89"/>
      <c r="J77" s="86">
        <f>I13+I18+I27+I71+I73</f>
        <v>1062453.8899999999</v>
      </c>
    </row>
    <row r="78" spans="1:10">
      <c r="I78" s="47"/>
      <c r="J78" s="47"/>
    </row>
    <row r="79" spans="1:10">
      <c r="I79" s="47"/>
      <c r="J79" s="47"/>
    </row>
    <row r="80" spans="1:10">
      <c r="I80" s="47"/>
      <c r="J80" s="47"/>
    </row>
  </sheetData>
  <mergeCells count="26">
    <mergeCell ref="A4:J4"/>
    <mergeCell ref="A1:J1"/>
    <mergeCell ref="A11:A12"/>
    <mergeCell ref="B11:B12"/>
    <mergeCell ref="C11:C12"/>
    <mergeCell ref="D11:D12"/>
    <mergeCell ref="E11:E12"/>
    <mergeCell ref="F11:F12"/>
    <mergeCell ref="G11:H11"/>
    <mergeCell ref="I11:I12"/>
    <mergeCell ref="J11:J12"/>
    <mergeCell ref="A2:C2"/>
    <mergeCell ref="A3:J3"/>
    <mergeCell ref="A5:J5"/>
    <mergeCell ref="A6:J6"/>
    <mergeCell ref="A8:J8"/>
    <mergeCell ref="A9:J9"/>
    <mergeCell ref="H75:I75"/>
    <mergeCell ref="H76:I76"/>
    <mergeCell ref="H77:I77"/>
    <mergeCell ref="B13:H13"/>
    <mergeCell ref="B18:H18"/>
    <mergeCell ref="B27:H27"/>
    <mergeCell ref="B71:H71"/>
    <mergeCell ref="B73:H73"/>
    <mergeCell ref="A75:G77"/>
  </mergeCells>
  <printOptions horizontalCentered="1"/>
  <pageMargins left="0.51181102362204722" right="0.19685039370078741" top="0.51181102362204722" bottom="0.51181102362204722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517"/>
  <sheetViews>
    <sheetView view="pageBreakPreview" topLeftCell="A498" zoomScale="120" zoomScaleNormal="130" zoomScaleSheetLayoutView="120" workbookViewId="0">
      <selection activeCell="D518" sqref="D518"/>
    </sheetView>
  </sheetViews>
  <sheetFormatPr defaultColWidth="9.109375" defaultRowHeight="8.4"/>
  <cols>
    <col min="1" max="1" width="45.88671875" style="47" customWidth="1"/>
    <col min="2" max="2" width="11.33203125" style="47" bestFit="1" customWidth="1"/>
    <col min="3" max="3" width="12" style="47" bestFit="1" customWidth="1"/>
    <col min="4" max="4" width="14" style="47" bestFit="1" customWidth="1"/>
    <col min="5" max="5" width="8.44140625" style="47" bestFit="1" customWidth="1"/>
    <col min="6" max="6" width="21.44140625" style="56" bestFit="1" customWidth="1"/>
    <col min="7" max="7" width="14.109375" style="57" bestFit="1" customWidth="1"/>
    <col min="8" max="16384" width="9.109375" style="47"/>
  </cols>
  <sheetData>
    <row r="1" spans="1:11" ht="71.25" customHeight="1">
      <c r="A1" s="96" t="s">
        <v>470</v>
      </c>
      <c r="B1" s="96"/>
      <c r="C1" s="96"/>
      <c r="D1" s="96"/>
      <c r="E1" s="96"/>
      <c r="F1" s="96"/>
      <c r="G1" s="96"/>
      <c r="H1" s="46"/>
      <c r="I1" s="46"/>
      <c r="J1" s="46"/>
      <c r="K1" s="46"/>
    </row>
    <row r="2" spans="1:11" s="49" customFormat="1" ht="12" customHeight="1">
      <c r="A2" s="99"/>
      <c r="B2" s="99"/>
      <c r="C2" s="99"/>
      <c r="D2" s="48"/>
    </row>
    <row r="3" spans="1:11" s="49" customFormat="1" ht="15" customHeight="1">
      <c r="A3" s="100" t="s">
        <v>477</v>
      </c>
      <c r="B3" s="100"/>
      <c r="C3" s="100"/>
      <c r="D3" s="100"/>
      <c r="E3" s="100"/>
      <c r="F3" s="100"/>
      <c r="G3" s="100"/>
      <c r="H3" s="29"/>
      <c r="I3" s="29"/>
      <c r="J3" s="29"/>
      <c r="K3" s="29"/>
    </row>
    <row r="4" spans="1:11" s="49" customFormat="1" ht="15" customHeight="1">
      <c r="A4" s="95" t="s">
        <v>539</v>
      </c>
      <c r="B4" s="95"/>
      <c r="C4" s="95"/>
      <c r="D4" s="95"/>
      <c r="E4" s="95"/>
      <c r="F4" s="95"/>
      <c r="G4" s="95"/>
      <c r="H4" s="50"/>
      <c r="I4" s="50"/>
      <c r="J4" s="50"/>
      <c r="K4" s="50"/>
    </row>
    <row r="5" spans="1:11" s="49" customFormat="1" ht="15" customHeight="1">
      <c r="A5" s="100" t="s">
        <v>473</v>
      </c>
      <c r="B5" s="100"/>
      <c r="C5" s="100"/>
      <c r="D5" s="100"/>
      <c r="E5" s="100"/>
      <c r="F5" s="100"/>
      <c r="G5" s="100"/>
      <c r="H5" s="29"/>
      <c r="I5" s="29"/>
      <c r="J5" s="29"/>
      <c r="K5" s="29"/>
    </row>
    <row r="6" spans="1:11" s="52" customFormat="1">
      <c r="A6" s="101" t="s">
        <v>474</v>
      </c>
      <c r="B6" s="101"/>
      <c r="C6" s="101"/>
      <c r="D6" s="101"/>
      <c r="E6" s="101"/>
      <c r="F6" s="101"/>
      <c r="G6" s="101"/>
      <c r="H6" s="51"/>
      <c r="I6" s="51"/>
      <c r="J6" s="51"/>
      <c r="K6" s="51"/>
    </row>
    <row r="7" spans="1:11" s="52" customFormat="1" ht="6.9" customHeight="1">
      <c r="A7" s="53"/>
      <c r="B7" s="53"/>
      <c r="C7" s="53"/>
      <c r="D7" s="53"/>
      <c r="E7" s="53"/>
      <c r="F7" s="53"/>
    </row>
    <row r="8" spans="1:11" s="52" customFormat="1" ht="19.5" customHeight="1">
      <c r="A8" s="87" t="s">
        <v>475</v>
      </c>
      <c r="B8" s="87"/>
      <c r="C8" s="87"/>
      <c r="D8" s="87"/>
      <c r="E8" s="87"/>
      <c r="F8" s="87"/>
      <c r="G8" s="87"/>
      <c r="H8" s="54"/>
      <c r="I8" s="54"/>
      <c r="J8" s="54"/>
      <c r="K8" s="54"/>
    </row>
    <row r="9" spans="1:11" s="52" customFormat="1" ht="11.25" customHeight="1">
      <c r="A9" s="88" t="s">
        <v>476</v>
      </c>
      <c r="B9" s="88"/>
      <c r="C9" s="88"/>
      <c r="D9" s="88"/>
      <c r="E9" s="88"/>
      <c r="F9" s="88"/>
      <c r="G9" s="88"/>
      <c r="H9" s="53"/>
      <c r="I9" s="53"/>
      <c r="J9" s="53"/>
      <c r="K9" s="53"/>
    </row>
    <row r="10" spans="1:11">
      <c r="A10" s="55"/>
      <c r="B10" s="55"/>
      <c r="C10" s="55"/>
      <c r="D10" s="55"/>
      <c r="E10" s="55"/>
      <c r="F10" s="55"/>
      <c r="G10" s="55"/>
    </row>
    <row r="11" spans="1:11" ht="20.100000000000001" customHeight="1">
      <c r="A11" s="109" t="s">
        <v>212</v>
      </c>
      <c r="B11" s="109"/>
      <c r="C11" s="109"/>
      <c r="D11" s="109"/>
      <c r="E11" s="109"/>
      <c r="F11" s="109"/>
      <c r="G11" s="109"/>
    </row>
    <row r="12" spans="1:11" ht="15" customHeight="1">
      <c r="A12" s="58" t="s">
        <v>213</v>
      </c>
      <c r="B12" s="59" t="s">
        <v>214</v>
      </c>
      <c r="C12" s="59" t="s">
        <v>215</v>
      </c>
      <c r="D12" s="108" t="s">
        <v>216</v>
      </c>
      <c r="E12" s="108"/>
      <c r="F12" s="60" t="s">
        <v>217</v>
      </c>
      <c r="G12" s="61" t="s">
        <v>218</v>
      </c>
    </row>
    <row r="13" spans="1:11" ht="15" customHeight="1">
      <c r="A13" s="62" t="s">
        <v>219</v>
      </c>
      <c r="B13" s="63" t="s">
        <v>220</v>
      </c>
      <c r="C13" s="64" t="s">
        <v>17</v>
      </c>
      <c r="D13" s="106">
        <v>75</v>
      </c>
      <c r="E13" s="106"/>
      <c r="F13" s="65">
        <v>1</v>
      </c>
      <c r="G13" s="66">
        <v>75</v>
      </c>
    </row>
    <row r="14" spans="1:11" ht="15" customHeight="1">
      <c r="A14" s="62" t="s">
        <v>221</v>
      </c>
      <c r="B14" s="63" t="s">
        <v>222</v>
      </c>
      <c r="C14" s="64" t="s">
        <v>223</v>
      </c>
      <c r="D14" s="106">
        <v>200</v>
      </c>
      <c r="E14" s="106"/>
      <c r="F14" s="65">
        <v>0.41</v>
      </c>
      <c r="G14" s="66">
        <v>82</v>
      </c>
    </row>
    <row r="15" spans="1:11" ht="15" customHeight="1">
      <c r="A15" s="62" t="s">
        <v>224</v>
      </c>
      <c r="B15" s="63" t="s">
        <v>225</v>
      </c>
      <c r="C15" s="64" t="s">
        <v>226</v>
      </c>
      <c r="D15" s="106">
        <v>18.62</v>
      </c>
      <c r="E15" s="106"/>
      <c r="F15" s="65">
        <v>0.1</v>
      </c>
      <c r="G15" s="66">
        <v>1.86</v>
      </c>
    </row>
    <row r="16" spans="1:11" ht="15" customHeight="1">
      <c r="A16" s="36"/>
      <c r="B16" s="36"/>
      <c r="C16" s="36"/>
      <c r="D16" s="36"/>
      <c r="E16" s="36"/>
      <c r="F16" s="67" t="s">
        <v>227</v>
      </c>
      <c r="G16" s="68">
        <v>158.86000000000001</v>
      </c>
    </row>
    <row r="17" spans="1:7" ht="15" customHeight="1">
      <c r="A17" s="58" t="s">
        <v>228</v>
      </c>
      <c r="B17" s="59" t="s">
        <v>214</v>
      </c>
      <c r="C17" s="59" t="s">
        <v>229</v>
      </c>
      <c r="D17" s="59" t="s">
        <v>230</v>
      </c>
      <c r="E17" s="59" t="s">
        <v>231</v>
      </c>
      <c r="F17" s="60" t="s">
        <v>217</v>
      </c>
      <c r="G17" s="61" t="s">
        <v>232</v>
      </c>
    </row>
    <row r="18" spans="1:7" ht="15" customHeight="1">
      <c r="A18" s="62" t="s">
        <v>233</v>
      </c>
      <c r="B18" s="69" t="s">
        <v>234</v>
      </c>
      <c r="C18" s="70">
        <v>19.13</v>
      </c>
      <c r="D18" s="71">
        <v>27.62</v>
      </c>
      <c r="E18" s="72"/>
      <c r="F18" s="65">
        <v>0.4</v>
      </c>
      <c r="G18" s="73">
        <v>11.04</v>
      </c>
    </row>
    <row r="19" spans="1:7" ht="15" customHeight="1">
      <c r="A19" s="62" t="s">
        <v>235</v>
      </c>
      <c r="B19" s="69" t="s">
        <v>236</v>
      </c>
      <c r="C19" s="70">
        <v>16.68</v>
      </c>
      <c r="D19" s="71">
        <v>22.86</v>
      </c>
      <c r="E19" s="72"/>
      <c r="F19" s="65">
        <v>0.4</v>
      </c>
      <c r="G19" s="73">
        <v>9.14</v>
      </c>
    </row>
    <row r="20" spans="1:7" ht="16.8">
      <c r="A20" s="36"/>
      <c r="B20" s="36"/>
      <c r="C20" s="36"/>
      <c r="D20" s="36"/>
      <c r="E20" s="36"/>
      <c r="F20" s="67" t="s">
        <v>237</v>
      </c>
      <c r="G20" s="68">
        <v>20.18</v>
      </c>
    </row>
    <row r="21" spans="1:7" ht="15" customHeight="1">
      <c r="A21" s="36"/>
      <c r="B21" s="36"/>
      <c r="C21" s="36"/>
      <c r="D21" s="36"/>
      <c r="E21" s="36"/>
      <c r="F21" s="74" t="s">
        <v>238</v>
      </c>
      <c r="G21" s="75">
        <v>179.04</v>
      </c>
    </row>
    <row r="22" spans="1:7" ht="15" customHeight="1">
      <c r="A22" s="36"/>
      <c r="B22" s="36"/>
      <c r="C22" s="36"/>
      <c r="D22" s="36"/>
      <c r="E22" s="36"/>
      <c r="F22" s="74" t="s">
        <v>239</v>
      </c>
      <c r="G22" s="75">
        <v>179.04</v>
      </c>
    </row>
    <row r="23" spans="1:7" ht="15" customHeight="1">
      <c r="A23" s="36"/>
      <c r="B23" s="36"/>
      <c r="C23" s="36"/>
      <c r="D23" s="36"/>
      <c r="E23" s="36"/>
      <c r="F23" s="74" t="s">
        <v>240</v>
      </c>
      <c r="G23" s="75">
        <v>222.76</v>
      </c>
    </row>
    <row r="24" spans="1:7" ht="20.100000000000001" customHeight="1">
      <c r="A24" s="107" t="s">
        <v>241</v>
      </c>
      <c r="B24" s="107"/>
      <c r="C24" s="107"/>
      <c r="D24" s="107"/>
      <c r="E24" s="107"/>
      <c r="F24" s="107"/>
      <c r="G24" s="107"/>
    </row>
    <row r="25" spans="1:7" ht="15" customHeight="1">
      <c r="A25" s="58" t="s">
        <v>228</v>
      </c>
      <c r="B25" s="59" t="s">
        <v>214</v>
      </c>
      <c r="C25" s="59" t="s">
        <v>229</v>
      </c>
      <c r="D25" s="59" t="s">
        <v>230</v>
      </c>
      <c r="E25" s="59" t="s">
        <v>231</v>
      </c>
      <c r="F25" s="60" t="s">
        <v>217</v>
      </c>
      <c r="G25" s="61" t="s">
        <v>232</v>
      </c>
    </row>
    <row r="26" spans="1:7" ht="15" customHeight="1">
      <c r="A26" s="62" t="s">
        <v>242</v>
      </c>
      <c r="B26" s="69" t="s">
        <v>243</v>
      </c>
      <c r="C26" s="70">
        <v>19.600000000000001</v>
      </c>
      <c r="D26" s="71">
        <v>28.29</v>
      </c>
      <c r="E26" s="72"/>
      <c r="F26" s="65">
        <v>0.2</v>
      </c>
      <c r="G26" s="73">
        <v>5.65</v>
      </c>
    </row>
    <row r="27" spans="1:7" ht="15" customHeight="1">
      <c r="A27" s="62" t="s">
        <v>235</v>
      </c>
      <c r="B27" s="69" t="s">
        <v>236</v>
      </c>
      <c r="C27" s="70">
        <v>16.68</v>
      </c>
      <c r="D27" s="71">
        <v>22.86</v>
      </c>
      <c r="E27" s="72"/>
      <c r="F27" s="65">
        <v>0.2</v>
      </c>
      <c r="G27" s="73">
        <v>4.57</v>
      </c>
    </row>
    <row r="28" spans="1:7" ht="18" customHeight="1">
      <c r="A28" s="36"/>
      <c r="B28" s="36"/>
      <c r="C28" s="36"/>
      <c r="D28" s="36"/>
      <c r="E28" s="36"/>
      <c r="F28" s="67" t="s">
        <v>237</v>
      </c>
      <c r="G28" s="68">
        <v>10.220000000000001</v>
      </c>
    </row>
    <row r="29" spans="1:7" ht="15" customHeight="1">
      <c r="A29" s="36"/>
      <c r="B29" s="36"/>
      <c r="C29" s="36"/>
      <c r="D29" s="36"/>
      <c r="E29" s="36"/>
      <c r="F29" s="74" t="s">
        <v>238</v>
      </c>
      <c r="G29" s="75">
        <v>10.220000000000001</v>
      </c>
    </row>
    <row r="30" spans="1:7" ht="15" customHeight="1">
      <c r="A30" s="36"/>
      <c r="B30" s="36"/>
      <c r="C30" s="36"/>
      <c r="D30" s="36"/>
      <c r="E30" s="36"/>
      <c r="F30" s="74" t="s">
        <v>239</v>
      </c>
      <c r="G30" s="75">
        <v>10.220000000000001</v>
      </c>
    </row>
    <row r="31" spans="1:7" ht="15" customHeight="1">
      <c r="A31" s="36"/>
      <c r="B31" s="36"/>
      <c r="C31" s="36"/>
      <c r="D31" s="36"/>
      <c r="E31" s="36"/>
      <c r="F31" s="74" t="s">
        <v>240</v>
      </c>
      <c r="G31" s="75">
        <v>12.72</v>
      </c>
    </row>
    <row r="32" spans="1:7" ht="20.100000000000001" customHeight="1">
      <c r="A32" s="107" t="s">
        <v>244</v>
      </c>
      <c r="B32" s="107"/>
      <c r="C32" s="107"/>
      <c r="D32" s="107"/>
      <c r="E32" s="107"/>
      <c r="F32" s="107"/>
      <c r="G32" s="107"/>
    </row>
    <row r="33" spans="1:7" ht="15" customHeight="1">
      <c r="A33" s="58" t="s">
        <v>245</v>
      </c>
      <c r="B33" s="59" t="s">
        <v>214</v>
      </c>
      <c r="C33" s="59" t="s">
        <v>215</v>
      </c>
      <c r="D33" s="108" t="s">
        <v>216</v>
      </c>
      <c r="E33" s="108"/>
      <c r="F33" s="60" t="s">
        <v>217</v>
      </c>
      <c r="G33" s="61" t="s">
        <v>218</v>
      </c>
    </row>
    <row r="34" spans="1:7" ht="15" customHeight="1">
      <c r="A34" s="62" t="s">
        <v>246</v>
      </c>
      <c r="B34" s="63" t="s">
        <v>247</v>
      </c>
      <c r="C34" s="64" t="s">
        <v>248</v>
      </c>
      <c r="D34" s="106">
        <v>15.34</v>
      </c>
      <c r="E34" s="106"/>
      <c r="F34" s="65">
        <v>1.226</v>
      </c>
      <c r="G34" s="66">
        <v>18.809999999999999</v>
      </c>
    </row>
    <row r="35" spans="1:7" ht="15" customHeight="1">
      <c r="A35" s="62" t="s">
        <v>249</v>
      </c>
      <c r="B35" s="63" t="s">
        <v>250</v>
      </c>
      <c r="C35" s="64" t="s">
        <v>248</v>
      </c>
      <c r="D35" s="106">
        <v>20.45</v>
      </c>
      <c r="E35" s="106"/>
      <c r="F35" s="65">
        <v>1.224</v>
      </c>
      <c r="G35" s="66">
        <v>25.03</v>
      </c>
    </row>
    <row r="36" spans="1:7" ht="15" customHeight="1">
      <c r="A36" s="36"/>
      <c r="B36" s="36"/>
      <c r="C36" s="36"/>
      <c r="D36" s="36"/>
      <c r="E36" s="36"/>
      <c r="F36" s="67" t="s">
        <v>251</v>
      </c>
      <c r="G36" s="68">
        <v>43.84</v>
      </c>
    </row>
    <row r="37" spans="1:7" ht="15" customHeight="1">
      <c r="A37" s="58" t="s">
        <v>213</v>
      </c>
      <c r="B37" s="59" t="s">
        <v>214</v>
      </c>
      <c r="C37" s="59" t="s">
        <v>215</v>
      </c>
      <c r="D37" s="108" t="s">
        <v>216</v>
      </c>
      <c r="E37" s="108"/>
      <c r="F37" s="60" t="s">
        <v>217</v>
      </c>
      <c r="G37" s="61" t="s">
        <v>218</v>
      </c>
    </row>
    <row r="38" spans="1:7" ht="15" customHeight="1">
      <c r="A38" s="62" t="s">
        <v>252</v>
      </c>
      <c r="B38" s="63" t="s">
        <v>253</v>
      </c>
      <c r="C38" s="64" t="s">
        <v>71</v>
      </c>
      <c r="D38" s="106">
        <v>1.3</v>
      </c>
      <c r="E38" s="106"/>
      <c r="F38" s="65">
        <v>0.1</v>
      </c>
      <c r="G38" s="66">
        <v>0.13</v>
      </c>
    </row>
    <row r="39" spans="1:7" ht="15" customHeight="1">
      <c r="A39" s="36"/>
      <c r="B39" s="36"/>
      <c r="C39" s="36"/>
      <c r="D39" s="36"/>
      <c r="E39" s="36"/>
      <c r="F39" s="67" t="s">
        <v>227</v>
      </c>
      <c r="G39" s="68">
        <v>0.13</v>
      </c>
    </row>
    <row r="40" spans="1:7" ht="15" customHeight="1">
      <c r="A40" s="36"/>
      <c r="B40" s="36"/>
      <c r="C40" s="36"/>
      <c r="D40" s="36"/>
      <c r="E40" s="36"/>
      <c r="F40" s="74" t="s">
        <v>238</v>
      </c>
      <c r="G40" s="75">
        <v>43.97</v>
      </c>
    </row>
    <row r="41" spans="1:7" ht="15" customHeight="1">
      <c r="A41" s="36"/>
      <c r="B41" s="36"/>
      <c r="C41" s="36"/>
      <c r="D41" s="36"/>
      <c r="E41" s="36"/>
      <c r="F41" s="74" t="s">
        <v>239</v>
      </c>
      <c r="G41" s="75">
        <v>43.97</v>
      </c>
    </row>
    <row r="42" spans="1:7" ht="15" customHeight="1">
      <c r="A42" s="36"/>
      <c r="B42" s="36"/>
      <c r="C42" s="36"/>
      <c r="D42" s="36"/>
      <c r="E42" s="36"/>
      <c r="F42" s="74" t="s">
        <v>240</v>
      </c>
      <c r="G42" s="75">
        <v>54.71</v>
      </c>
    </row>
    <row r="43" spans="1:7" ht="20.100000000000001" customHeight="1">
      <c r="A43" s="107" t="s">
        <v>254</v>
      </c>
      <c r="B43" s="107"/>
      <c r="C43" s="107"/>
      <c r="D43" s="107"/>
      <c r="E43" s="107"/>
      <c r="F43" s="107"/>
      <c r="G43" s="107"/>
    </row>
    <row r="44" spans="1:7" ht="15" customHeight="1">
      <c r="A44" s="58" t="s">
        <v>213</v>
      </c>
      <c r="B44" s="59" t="s">
        <v>214</v>
      </c>
      <c r="C44" s="59" t="s">
        <v>215</v>
      </c>
      <c r="D44" s="108" t="s">
        <v>216</v>
      </c>
      <c r="E44" s="108"/>
      <c r="F44" s="60" t="s">
        <v>217</v>
      </c>
      <c r="G44" s="61" t="s">
        <v>218</v>
      </c>
    </row>
    <row r="45" spans="1:7" ht="38.1" customHeight="1">
      <c r="A45" s="62" t="s">
        <v>255</v>
      </c>
      <c r="B45" s="63" t="s">
        <v>256</v>
      </c>
      <c r="C45" s="64" t="s">
        <v>99</v>
      </c>
      <c r="D45" s="106">
        <v>24.75</v>
      </c>
      <c r="E45" s="106"/>
      <c r="F45" s="65">
        <v>1.5</v>
      </c>
      <c r="G45" s="66">
        <v>37.119999999999997</v>
      </c>
    </row>
    <row r="46" spans="1:7" ht="15" customHeight="1">
      <c r="A46" s="36"/>
      <c r="B46" s="36"/>
      <c r="C46" s="36"/>
      <c r="D46" s="36"/>
      <c r="E46" s="36"/>
      <c r="F46" s="67" t="s">
        <v>227</v>
      </c>
      <c r="G46" s="68">
        <v>37.119999999999997</v>
      </c>
    </row>
    <row r="47" spans="1:7" ht="15" customHeight="1">
      <c r="A47" s="58" t="s">
        <v>228</v>
      </c>
      <c r="B47" s="59" t="s">
        <v>214</v>
      </c>
      <c r="C47" s="59" t="s">
        <v>229</v>
      </c>
      <c r="D47" s="59" t="s">
        <v>230</v>
      </c>
      <c r="E47" s="59" t="s">
        <v>231</v>
      </c>
      <c r="F47" s="60" t="s">
        <v>217</v>
      </c>
      <c r="G47" s="61" t="s">
        <v>232</v>
      </c>
    </row>
    <row r="48" spans="1:7" ht="21" customHeight="1">
      <c r="A48" s="62" t="s">
        <v>257</v>
      </c>
      <c r="B48" s="69" t="s">
        <v>258</v>
      </c>
      <c r="C48" s="70">
        <v>17.2</v>
      </c>
      <c r="D48" s="71">
        <v>23.86</v>
      </c>
      <c r="E48" s="72"/>
      <c r="F48" s="65">
        <v>9.69E-2</v>
      </c>
      <c r="G48" s="73">
        <v>2.31</v>
      </c>
    </row>
    <row r="49" spans="1:7" ht="15" customHeight="1">
      <c r="A49" s="62" t="s">
        <v>259</v>
      </c>
      <c r="B49" s="69" t="s">
        <v>260</v>
      </c>
      <c r="C49" s="70">
        <v>17.23</v>
      </c>
      <c r="D49" s="71">
        <v>23.83</v>
      </c>
      <c r="E49" s="72"/>
      <c r="F49" s="65">
        <v>0.4299</v>
      </c>
      <c r="G49" s="73">
        <v>10.24</v>
      </c>
    </row>
    <row r="50" spans="1:7" ht="18" customHeight="1">
      <c r="A50" s="36"/>
      <c r="B50" s="36"/>
      <c r="C50" s="36"/>
      <c r="D50" s="36"/>
      <c r="E50" s="36"/>
      <c r="F50" s="67" t="s">
        <v>237</v>
      </c>
      <c r="G50" s="68">
        <v>12.55</v>
      </c>
    </row>
    <row r="51" spans="1:7" ht="15" customHeight="1">
      <c r="A51" s="36"/>
      <c r="B51" s="36"/>
      <c r="C51" s="36"/>
      <c r="D51" s="36"/>
      <c r="E51" s="36"/>
      <c r="F51" s="74" t="s">
        <v>238</v>
      </c>
      <c r="G51" s="75">
        <v>49.67</v>
      </c>
    </row>
    <row r="52" spans="1:7" ht="15" customHeight="1">
      <c r="A52" s="36"/>
      <c r="B52" s="36"/>
      <c r="C52" s="36"/>
      <c r="D52" s="36"/>
      <c r="E52" s="36"/>
      <c r="F52" s="74" t="s">
        <v>239</v>
      </c>
      <c r="G52" s="75">
        <v>49.67</v>
      </c>
    </row>
    <row r="53" spans="1:7" ht="15" customHeight="1">
      <c r="A53" s="36"/>
      <c r="B53" s="36"/>
      <c r="C53" s="36"/>
      <c r="D53" s="36"/>
      <c r="E53" s="36"/>
      <c r="F53" s="74" t="s">
        <v>240</v>
      </c>
      <c r="G53" s="75">
        <v>61.8</v>
      </c>
    </row>
    <row r="54" spans="1:7" ht="21.9" customHeight="1">
      <c r="A54" s="107" t="s">
        <v>261</v>
      </c>
      <c r="B54" s="107"/>
      <c r="C54" s="107"/>
      <c r="D54" s="107"/>
      <c r="E54" s="107"/>
      <c r="F54" s="107"/>
      <c r="G54" s="107"/>
    </row>
    <row r="55" spans="1:7" ht="15" customHeight="1">
      <c r="A55" s="58" t="s">
        <v>262</v>
      </c>
      <c r="B55" s="59" t="s">
        <v>214</v>
      </c>
      <c r="C55" s="59" t="s">
        <v>215</v>
      </c>
      <c r="D55" s="108" t="s">
        <v>216</v>
      </c>
      <c r="E55" s="108"/>
      <c r="F55" s="60" t="s">
        <v>217</v>
      </c>
      <c r="G55" s="61" t="s">
        <v>218</v>
      </c>
    </row>
    <row r="56" spans="1:7" ht="45.9" customHeight="1">
      <c r="A56" s="62" t="s">
        <v>263</v>
      </c>
      <c r="B56" s="63" t="s">
        <v>264</v>
      </c>
      <c r="C56" s="64" t="s">
        <v>265</v>
      </c>
      <c r="D56" s="106">
        <v>290.43</v>
      </c>
      <c r="E56" s="106"/>
      <c r="F56" s="65">
        <v>0.35958000000000001</v>
      </c>
      <c r="G56" s="66">
        <v>104.43</v>
      </c>
    </row>
    <row r="57" spans="1:7" ht="18" customHeight="1">
      <c r="A57" s="36"/>
      <c r="B57" s="36"/>
      <c r="C57" s="36"/>
      <c r="D57" s="36"/>
      <c r="E57" s="36"/>
      <c r="F57" s="67" t="s">
        <v>266</v>
      </c>
      <c r="G57" s="68">
        <v>104.43</v>
      </c>
    </row>
    <row r="58" spans="1:7" ht="15" customHeight="1">
      <c r="A58" s="58" t="s">
        <v>213</v>
      </c>
      <c r="B58" s="59" t="s">
        <v>214</v>
      </c>
      <c r="C58" s="59" t="s">
        <v>215</v>
      </c>
      <c r="D58" s="108" t="s">
        <v>216</v>
      </c>
      <c r="E58" s="108"/>
      <c r="F58" s="60" t="s">
        <v>217</v>
      </c>
      <c r="G58" s="61" t="s">
        <v>218</v>
      </c>
    </row>
    <row r="59" spans="1:7" ht="38.1" customHeight="1">
      <c r="A59" s="62" t="s">
        <v>267</v>
      </c>
      <c r="B59" s="63" t="s">
        <v>268</v>
      </c>
      <c r="C59" s="64" t="s">
        <v>26</v>
      </c>
      <c r="D59" s="106">
        <v>33995.949999999997</v>
      </c>
      <c r="E59" s="106"/>
      <c r="F59" s="65">
        <v>1</v>
      </c>
      <c r="G59" s="66">
        <v>33995.949999999997</v>
      </c>
    </row>
    <row r="60" spans="1:7" ht="15" customHeight="1">
      <c r="A60" s="36"/>
      <c r="B60" s="36"/>
      <c r="C60" s="36"/>
      <c r="D60" s="36"/>
      <c r="E60" s="36"/>
      <c r="F60" s="67" t="s">
        <v>227</v>
      </c>
      <c r="G60" s="68">
        <v>33995.949999999997</v>
      </c>
    </row>
    <row r="61" spans="1:7" ht="15" customHeight="1">
      <c r="A61" s="58" t="s">
        <v>228</v>
      </c>
      <c r="B61" s="59" t="s">
        <v>214</v>
      </c>
      <c r="C61" s="59" t="s">
        <v>229</v>
      </c>
      <c r="D61" s="59" t="s">
        <v>230</v>
      </c>
      <c r="E61" s="59" t="s">
        <v>231</v>
      </c>
      <c r="F61" s="60" t="s">
        <v>217</v>
      </c>
      <c r="G61" s="61" t="s">
        <v>232</v>
      </c>
    </row>
    <row r="62" spans="1:7" ht="21" customHeight="1">
      <c r="A62" s="62" t="s">
        <v>269</v>
      </c>
      <c r="B62" s="69" t="s">
        <v>270</v>
      </c>
      <c r="C62" s="70">
        <v>17.27</v>
      </c>
      <c r="D62" s="71">
        <v>23.89</v>
      </c>
      <c r="E62" s="72"/>
      <c r="F62" s="65">
        <v>9.9849999999999994</v>
      </c>
      <c r="G62" s="73">
        <v>238.54</v>
      </c>
    </row>
    <row r="63" spans="1:7" ht="15" customHeight="1">
      <c r="A63" s="62" t="s">
        <v>242</v>
      </c>
      <c r="B63" s="69" t="s">
        <v>271</v>
      </c>
      <c r="C63" s="70">
        <v>19.579999999999998</v>
      </c>
      <c r="D63" s="71">
        <v>28.27</v>
      </c>
      <c r="E63" s="72"/>
      <c r="F63" s="65">
        <v>9.9849999999999994</v>
      </c>
      <c r="G63" s="73">
        <v>282.27</v>
      </c>
    </row>
    <row r="64" spans="1:7" ht="18" customHeight="1">
      <c r="A64" s="36"/>
      <c r="B64" s="36"/>
      <c r="C64" s="36"/>
      <c r="D64" s="36"/>
      <c r="E64" s="36"/>
      <c r="F64" s="67" t="s">
        <v>237</v>
      </c>
      <c r="G64" s="68">
        <v>520.80999999999995</v>
      </c>
    </row>
    <row r="65" spans="1:7" ht="15" customHeight="1">
      <c r="A65" s="36"/>
      <c r="B65" s="36"/>
      <c r="C65" s="36"/>
      <c r="D65" s="36"/>
      <c r="E65" s="36"/>
      <c r="F65" s="74" t="s">
        <v>238</v>
      </c>
      <c r="G65" s="75">
        <v>34621.19</v>
      </c>
    </row>
    <row r="66" spans="1:7" ht="15" customHeight="1">
      <c r="A66" s="36"/>
      <c r="B66" s="36"/>
      <c r="C66" s="36"/>
      <c r="D66" s="36"/>
      <c r="E66" s="36"/>
      <c r="F66" s="74" t="s">
        <v>239</v>
      </c>
      <c r="G66" s="75">
        <v>34621.19</v>
      </c>
    </row>
    <row r="67" spans="1:7" ht="15" customHeight="1">
      <c r="A67" s="36"/>
      <c r="B67" s="36"/>
      <c r="C67" s="36"/>
      <c r="D67" s="36"/>
      <c r="E67" s="36"/>
      <c r="F67" s="74" t="s">
        <v>240</v>
      </c>
      <c r="G67" s="75">
        <v>43075.68</v>
      </c>
    </row>
    <row r="68" spans="1:7" ht="21.9" customHeight="1">
      <c r="A68" s="107" t="s">
        <v>272</v>
      </c>
      <c r="B68" s="107"/>
      <c r="C68" s="107"/>
      <c r="D68" s="107"/>
      <c r="E68" s="107"/>
      <c r="F68" s="107"/>
      <c r="G68" s="107"/>
    </row>
    <row r="69" spans="1:7" ht="15" customHeight="1">
      <c r="A69" s="58" t="s">
        <v>262</v>
      </c>
      <c r="B69" s="59" t="s">
        <v>214</v>
      </c>
      <c r="C69" s="59" t="s">
        <v>215</v>
      </c>
      <c r="D69" s="108" t="s">
        <v>216</v>
      </c>
      <c r="E69" s="108"/>
      <c r="F69" s="60" t="s">
        <v>217</v>
      </c>
      <c r="G69" s="61" t="s">
        <v>218</v>
      </c>
    </row>
    <row r="70" spans="1:7" ht="45.9" customHeight="1">
      <c r="A70" s="62" t="s">
        <v>273</v>
      </c>
      <c r="B70" s="63" t="s">
        <v>274</v>
      </c>
      <c r="C70" s="64" t="s">
        <v>275</v>
      </c>
      <c r="D70" s="106">
        <v>73.5</v>
      </c>
      <c r="E70" s="106"/>
      <c r="F70" s="65">
        <v>0.98652010000000001</v>
      </c>
      <c r="G70" s="66">
        <v>72.5</v>
      </c>
    </row>
    <row r="71" spans="1:7" ht="45.9" customHeight="1">
      <c r="A71" s="62" t="s">
        <v>263</v>
      </c>
      <c r="B71" s="63" t="s">
        <v>264</v>
      </c>
      <c r="C71" s="64" t="s">
        <v>265</v>
      </c>
      <c r="D71" s="106">
        <v>290.43</v>
      </c>
      <c r="E71" s="106"/>
      <c r="F71" s="65">
        <v>7.7299999999999994E-2</v>
      </c>
      <c r="G71" s="66">
        <v>22.45</v>
      </c>
    </row>
    <row r="72" spans="1:7" ht="18" customHeight="1">
      <c r="A72" s="36"/>
      <c r="B72" s="36"/>
      <c r="C72" s="36"/>
      <c r="D72" s="36"/>
      <c r="E72" s="36"/>
      <c r="F72" s="67" t="s">
        <v>266</v>
      </c>
      <c r="G72" s="68">
        <v>94.95</v>
      </c>
    </row>
    <row r="73" spans="1:7" ht="15" customHeight="1">
      <c r="A73" s="58" t="s">
        <v>213</v>
      </c>
      <c r="B73" s="59" t="s">
        <v>214</v>
      </c>
      <c r="C73" s="59" t="s">
        <v>215</v>
      </c>
      <c r="D73" s="108" t="s">
        <v>216</v>
      </c>
      <c r="E73" s="108"/>
      <c r="F73" s="60" t="s">
        <v>217</v>
      </c>
      <c r="G73" s="61" t="s">
        <v>218</v>
      </c>
    </row>
    <row r="74" spans="1:7" ht="15" customHeight="1">
      <c r="A74" s="62" t="s">
        <v>138</v>
      </c>
      <c r="B74" s="63" t="s">
        <v>137</v>
      </c>
      <c r="C74" s="64" t="s">
        <v>71</v>
      </c>
      <c r="D74" s="106">
        <v>42.4</v>
      </c>
      <c r="E74" s="106"/>
      <c r="F74" s="65">
        <v>11</v>
      </c>
      <c r="G74" s="66">
        <v>466.4</v>
      </c>
    </row>
    <row r="75" spans="1:7" ht="15" customHeight="1">
      <c r="A75" s="36"/>
      <c r="B75" s="36"/>
      <c r="C75" s="36"/>
      <c r="D75" s="36"/>
      <c r="E75" s="36"/>
      <c r="F75" s="67" t="s">
        <v>227</v>
      </c>
      <c r="G75" s="68">
        <v>466.4</v>
      </c>
    </row>
    <row r="76" spans="1:7" ht="15" customHeight="1">
      <c r="A76" s="58" t="s">
        <v>228</v>
      </c>
      <c r="B76" s="59" t="s">
        <v>214</v>
      </c>
      <c r="C76" s="59" t="s">
        <v>229</v>
      </c>
      <c r="D76" s="59" t="s">
        <v>230</v>
      </c>
      <c r="E76" s="59" t="s">
        <v>231</v>
      </c>
      <c r="F76" s="60" t="s">
        <v>217</v>
      </c>
      <c r="G76" s="61" t="s">
        <v>232</v>
      </c>
    </row>
    <row r="77" spans="1:7" ht="21" customHeight="1">
      <c r="A77" s="62" t="s">
        <v>269</v>
      </c>
      <c r="B77" s="69" t="s">
        <v>270</v>
      </c>
      <c r="C77" s="70">
        <v>17.27</v>
      </c>
      <c r="D77" s="71">
        <v>23.89</v>
      </c>
      <c r="E77" s="72"/>
      <c r="F77" s="65">
        <v>1.8937455000000001</v>
      </c>
      <c r="G77" s="73">
        <v>45.24</v>
      </c>
    </row>
    <row r="78" spans="1:7" ht="15" customHeight="1">
      <c r="A78" s="62" t="s">
        <v>242</v>
      </c>
      <c r="B78" s="69" t="s">
        <v>271</v>
      </c>
      <c r="C78" s="70">
        <v>19.579999999999998</v>
      </c>
      <c r="D78" s="71">
        <v>28.27</v>
      </c>
      <c r="E78" s="72"/>
      <c r="F78" s="65">
        <v>8.5218544999999999</v>
      </c>
      <c r="G78" s="73">
        <v>240.91</v>
      </c>
    </row>
    <row r="79" spans="1:7" ht="18" customHeight="1">
      <c r="A79" s="36"/>
      <c r="B79" s="36"/>
      <c r="C79" s="36"/>
      <c r="D79" s="36"/>
      <c r="E79" s="36"/>
      <c r="F79" s="67" t="s">
        <v>237</v>
      </c>
      <c r="G79" s="68">
        <v>286.14999999999998</v>
      </c>
    </row>
    <row r="80" spans="1:7" ht="15" customHeight="1">
      <c r="A80" s="58" t="s">
        <v>276</v>
      </c>
      <c r="B80" s="59" t="s">
        <v>214</v>
      </c>
      <c r="C80" s="59" t="s">
        <v>215</v>
      </c>
      <c r="D80" s="108" t="s">
        <v>216</v>
      </c>
      <c r="E80" s="108"/>
      <c r="F80" s="60" t="s">
        <v>217</v>
      </c>
      <c r="G80" s="61" t="s">
        <v>218</v>
      </c>
    </row>
    <row r="81" spans="1:7" ht="29.1" customHeight="1">
      <c r="A81" s="62" t="s">
        <v>277</v>
      </c>
      <c r="B81" s="63" t="s">
        <v>278</v>
      </c>
      <c r="C81" s="64" t="s">
        <v>279</v>
      </c>
      <c r="D81" s="106">
        <v>569.47</v>
      </c>
      <c r="E81" s="106"/>
      <c r="F81" s="65">
        <v>0.80249179999999998</v>
      </c>
      <c r="G81" s="66">
        <v>456.99</v>
      </c>
    </row>
    <row r="82" spans="1:7" ht="15" customHeight="1">
      <c r="A82" s="36"/>
      <c r="B82" s="36"/>
      <c r="C82" s="36"/>
      <c r="D82" s="36"/>
      <c r="E82" s="36"/>
      <c r="F82" s="67" t="s">
        <v>280</v>
      </c>
      <c r="G82" s="68">
        <v>456.99</v>
      </c>
    </row>
    <row r="83" spans="1:7" ht="15" customHeight="1">
      <c r="A83" s="36"/>
      <c r="B83" s="36"/>
      <c r="C83" s="36"/>
      <c r="D83" s="36"/>
      <c r="E83" s="36"/>
      <c r="F83" s="74" t="s">
        <v>238</v>
      </c>
      <c r="G83" s="75">
        <v>1304.49</v>
      </c>
    </row>
    <row r="84" spans="1:7" ht="15" customHeight="1">
      <c r="A84" s="36"/>
      <c r="B84" s="36"/>
      <c r="C84" s="36"/>
      <c r="D84" s="36"/>
      <c r="E84" s="36"/>
      <c r="F84" s="74" t="s">
        <v>239</v>
      </c>
      <c r="G84" s="75">
        <v>1304.49</v>
      </c>
    </row>
    <row r="85" spans="1:7" ht="15" customHeight="1">
      <c r="A85" s="36"/>
      <c r="B85" s="36"/>
      <c r="C85" s="36"/>
      <c r="D85" s="36"/>
      <c r="E85" s="36"/>
      <c r="F85" s="74" t="s">
        <v>240</v>
      </c>
      <c r="G85" s="75">
        <v>1623.05</v>
      </c>
    </row>
    <row r="86" spans="1:7" ht="21.9" customHeight="1">
      <c r="A86" s="107" t="s">
        <v>281</v>
      </c>
      <c r="B86" s="107"/>
      <c r="C86" s="107"/>
      <c r="D86" s="107"/>
      <c r="E86" s="107"/>
      <c r="F86" s="107"/>
      <c r="G86" s="107"/>
    </row>
    <row r="87" spans="1:7" ht="15" customHeight="1">
      <c r="A87" s="58" t="s">
        <v>245</v>
      </c>
      <c r="B87" s="59" t="s">
        <v>214</v>
      </c>
      <c r="C87" s="59" t="s">
        <v>215</v>
      </c>
      <c r="D87" s="108" t="s">
        <v>216</v>
      </c>
      <c r="E87" s="108"/>
      <c r="F87" s="60" t="s">
        <v>217</v>
      </c>
      <c r="G87" s="61" t="s">
        <v>218</v>
      </c>
    </row>
    <row r="88" spans="1:7" ht="21" customHeight="1">
      <c r="A88" s="62" t="s">
        <v>282</v>
      </c>
      <c r="B88" s="63" t="s">
        <v>283</v>
      </c>
      <c r="C88" s="64" t="s">
        <v>26</v>
      </c>
      <c r="D88" s="106">
        <v>36.5</v>
      </c>
      <c r="E88" s="106"/>
      <c r="F88" s="65">
        <v>4</v>
      </c>
      <c r="G88" s="66">
        <v>146</v>
      </c>
    </row>
    <row r="89" spans="1:7" ht="21" customHeight="1">
      <c r="A89" s="62" t="s">
        <v>284</v>
      </c>
      <c r="B89" s="63" t="s">
        <v>285</v>
      </c>
      <c r="C89" s="64" t="s">
        <v>26</v>
      </c>
      <c r="D89" s="106">
        <v>40.6</v>
      </c>
      <c r="E89" s="106"/>
      <c r="F89" s="65">
        <v>1</v>
      </c>
      <c r="G89" s="66">
        <v>40.6</v>
      </c>
    </row>
    <row r="90" spans="1:7" ht="21" customHeight="1">
      <c r="A90" s="62" t="s">
        <v>286</v>
      </c>
      <c r="B90" s="63" t="s">
        <v>287</v>
      </c>
      <c r="C90" s="64" t="s">
        <v>26</v>
      </c>
      <c r="D90" s="106">
        <v>13.61</v>
      </c>
      <c r="E90" s="106"/>
      <c r="F90" s="65">
        <v>2</v>
      </c>
      <c r="G90" s="66">
        <v>27.22</v>
      </c>
    </row>
    <row r="91" spans="1:7" ht="15" customHeight="1">
      <c r="A91" s="36"/>
      <c r="B91" s="36"/>
      <c r="C91" s="36"/>
      <c r="D91" s="36"/>
      <c r="E91" s="36"/>
      <c r="F91" s="67" t="s">
        <v>251</v>
      </c>
      <c r="G91" s="68">
        <v>213.82</v>
      </c>
    </row>
    <row r="92" spans="1:7" ht="15" customHeight="1">
      <c r="A92" s="58" t="s">
        <v>213</v>
      </c>
      <c r="B92" s="59" t="s">
        <v>214</v>
      </c>
      <c r="C92" s="59" t="s">
        <v>215</v>
      </c>
      <c r="D92" s="108" t="s">
        <v>216</v>
      </c>
      <c r="E92" s="108"/>
      <c r="F92" s="60" t="s">
        <v>217</v>
      </c>
      <c r="G92" s="61" t="s">
        <v>218</v>
      </c>
    </row>
    <row r="93" spans="1:7" ht="29.1" customHeight="1">
      <c r="A93" s="62" t="s">
        <v>288</v>
      </c>
      <c r="B93" s="63" t="s">
        <v>289</v>
      </c>
      <c r="C93" s="64" t="s">
        <v>26</v>
      </c>
      <c r="D93" s="106">
        <v>7.13</v>
      </c>
      <c r="E93" s="106"/>
      <c r="F93" s="65">
        <v>1</v>
      </c>
      <c r="G93" s="66">
        <v>7.13</v>
      </c>
    </row>
    <row r="94" spans="1:7" ht="21" customHeight="1">
      <c r="A94" s="62" t="s">
        <v>290</v>
      </c>
      <c r="B94" s="63" t="s">
        <v>291</v>
      </c>
      <c r="C94" s="64" t="s">
        <v>26</v>
      </c>
      <c r="D94" s="106">
        <v>21</v>
      </c>
      <c r="E94" s="106"/>
      <c r="F94" s="65">
        <v>3</v>
      </c>
      <c r="G94" s="66">
        <v>63</v>
      </c>
    </row>
    <row r="95" spans="1:7" ht="21" customHeight="1">
      <c r="A95" s="62" t="s">
        <v>292</v>
      </c>
      <c r="B95" s="63" t="s">
        <v>293</v>
      </c>
      <c r="C95" s="64" t="s">
        <v>26</v>
      </c>
      <c r="D95" s="106">
        <v>6.1</v>
      </c>
      <c r="E95" s="106"/>
      <c r="F95" s="65">
        <v>3</v>
      </c>
      <c r="G95" s="66">
        <v>18.3</v>
      </c>
    </row>
    <row r="96" spans="1:7" ht="15" customHeight="1">
      <c r="A96" s="36"/>
      <c r="B96" s="36"/>
      <c r="C96" s="36"/>
      <c r="D96" s="36"/>
      <c r="E96" s="36"/>
      <c r="F96" s="67" t="s">
        <v>227</v>
      </c>
      <c r="G96" s="68">
        <v>88.43</v>
      </c>
    </row>
    <row r="97" spans="1:7" ht="15" customHeight="1">
      <c r="A97" s="58" t="s">
        <v>228</v>
      </c>
      <c r="B97" s="59" t="s">
        <v>214</v>
      </c>
      <c r="C97" s="59" t="s">
        <v>229</v>
      </c>
      <c r="D97" s="59" t="s">
        <v>230</v>
      </c>
      <c r="E97" s="59" t="s">
        <v>231</v>
      </c>
      <c r="F97" s="60" t="s">
        <v>217</v>
      </c>
      <c r="G97" s="61" t="s">
        <v>232</v>
      </c>
    </row>
    <row r="98" spans="1:7" ht="21" customHeight="1">
      <c r="A98" s="62" t="s">
        <v>269</v>
      </c>
      <c r="B98" s="69" t="s">
        <v>270</v>
      </c>
      <c r="C98" s="70">
        <v>17.27</v>
      </c>
      <c r="D98" s="71">
        <v>23.89</v>
      </c>
      <c r="E98" s="72"/>
      <c r="F98" s="65">
        <v>0.2274389</v>
      </c>
      <c r="G98" s="73">
        <v>5.43</v>
      </c>
    </row>
    <row r="99" spans="1:7" ht="15" customHeight="1">
      <c r="A99" s="62" t="s">
        <v>242</v>
      </c>
      <c r="B99" s="69" t="s">
        <v>271</v>
      </c>
      <c r="C99" s="70">
        <v>19.579999999999998</v>
      </c>
      <c r="D99" s="71">
        <v>28.27</v>
      </c>
      <c r="E99" s="72"/>
      <c r="F99" s="65">
        <v>1.0234752</v>
      </c>
      <c r="G99" s="73">
        <v>28.93</v>
      </c>
    </row>
    <row r="100" spans="1:7" ht="18" customHeight="1">
      <c r="A100" s="36"/>
      <c r="B100" s="36"/>
      <c r="C100" s="36"/>
      <c r="D100" s="36"/>
      <c r="E100" s="36"/>
      <c r="F100" s="67" t="s">
        <v>237</v>
      </c>
      <c r="G100" s="68">
        <v>34.36</v>
      </c>
    </row>
    <row r="101" spans="1:7" ht="15" customHeight="1">
      <c r="A101" s="36"/>
      <c r="B101" s="36"/>
      <c r="C101" s="36"/>
      <c r="D101" s="36"/>
      <c r="E101" s="36"/>
      <c r="F101" s="74" t="s">
        <v>238</v>
      </c>
      <c r="G101" s="75">
        <v>336.61</v>
      </c>
    </row>
    <row r="102" spans="1:7" ht="15" customHeight="1">
      <c r="A102" s="36"/>
      <c r="B102" s="36"/>
      <c r="C102" s="36"/>
      <c r="D102" s="36"/>
      <c r="E102" s="36"/>
      <c r="F102" s="74" t="s">
        <v>239</v>
      </c>
      <c r="G102" s="75">
        <v>336.61</v>
      </c>
    </row>
    <row r="103" spans="1:7" ht="15" customHeight="1">
      <c r="A103" s="36"/>
      <c r="B103" s="36"/>
      <c r="C103" s="36"/>
      <c r="D103" s="36"/>
      <c r="E103" s="36"/>
      <c r="F103" s="74" t="s">
        <v>240</v>
      </c>
      <c r="G103" s="75">
        <v>418.81</v>
      </c>
    </row>
    <row r="104" spans="1:7" ht="20.100000000000001" customHeight="1">
      <c r="A104" s="107" t="s">
        <v>294</v>
      </c>
      <c r="B104" s="107"/>
      <c r="C104" s="107"/>
      <c r="D104" s="107"/>
      <c r="E104" s="107"/>
      <c r="F104" s="107"/>
      <c r="G104" s="107"/>
    </row>
    <row r="105" spans="1:7" ht="15" customHeight="1">
      <c r="A105" s="58" t="s">
        <v>213</v>
      </c>
      <c r="B105" s="59" t="s">
        <v>214</v>
      </c>
      <c r="C105" s="59" t="s">
        <v>215</v>
      </c>
      <c r="D105" s="108" t="s">
        <v>216</v>
      </c>
      <c r="E105" s="108"/>
      <c r="F105" s="60" t="s">
        <v>217</v>
      </c>
      <c r="G105" s="61" t="s">
        <v>218</v>
      </c>
    </row>
    <row r="106" spans="1:7" ht="21" customHeight="1">
      <c r="A106" s="62" t="s">
        <v>295</v>
      </c>
      <c r="B106" s="63" t="s">
        <v>296</v>
      </c>
      <c r="C106" s="64" t="s">
        <v>26</v>
      </c>
      <c r="D106" s="106">
        <v>5.41</v>
      </c>
      <c r="E106" s="106"/>
      <c r="F106" s="65">
        <v>1</v>
      </c>
      <c r="G106" s="66">
        <v>5.41</v>
      </c>
    </row>
    <row r="107" spans="1:7" ht="15" customHeight="1">
      <c r="A107" s="36"/>
      <c r="B107" s="36"/>
      <c r="C107" s="36"/>
      <c r="D107" s="36"/>
      <c r="E107" s="36"/>
      <c r="F107" s="67" t="s">
        <v>227</v>
      </c>
      <c r="G107" s="68">
        <v>5.41</v>
      </c>
    </row>
    <row r="108" spans="1:7" ht="15" customHeight="1">
      <c r="A108" s="58" t="s">
        <v>228</v>
      </c>
      <c r="B108" s="59" t="s">
        <v>214</v>
      </c>
      <c r="C108" s="59" t="s">
        <v>229</v>
      </c>
      <c r="D108" s="59" t="s">
        <v>230</v>
      </c>
      <c r="E108" s="59" t="s">
        <v>231</v>
      </c>
      <c r="F108" s="60" t="s">
        <v>217</v>
      </c>
      <c r="G108" s="61" t="s">
        <v>232</v>
      </c>
    </row>
    <row r="109" spans="1:7" ht="21" customHeight="1">
      <c r="A109" s="62" t="s">
        <v>269</v>
      </c>
      <c r="B109" s="69" t="s">
        <v>270</v>
      </c>
      <c r="C109" s="70">
        <v>17.27</v>
      </c>
      <c r="D109" s="71">
        <v>23.89</v>
      </c>
      <c r="E109" s="72"/>
      <c r="F109" s="65">
        <v>6.8770999999999997E-3</v>
      </c>
      <c r="G109" s="73">
        <v>0.16</v>
      </c>
    </row>
    <row r="110" spans="1:7" ht="15" customHeight="1">
      <c r="A110" s="62" t="s">
        <v>242</v>
      </c>
      <c r="B110" s="69" t="s">
        <v>271</v>
      </c>
      <c r="C110" s="70">
        <v>19.579999999999998</v>
      </c>
      <c r="D110" s="71">
        <v>28.27</v>
      </c>
      <c r="E110" s="72"/>
      <c r="F110" s="65">
        <v>6.1899999999999997E-2</v>
      </c>
      <c r="G110" s="73">
        <v>1.74</v>
      </c>
    </row>
    <row r="111" spans="1:7" ht="18" customHeight="1">
      <c r="A111" s="36"/>
      <c r="B111" s="36"/>
      <c r="C111" s="36"/>
      <c r="D111" s="36"/>
      <c r="E111" s="36"/>
      <c r="F111" s="67" t="s">
        <v>237</v>
      </c>
      <c r="G111" s="68">
        <v>1.9</v>
      </c>
    </row>
    <row r="112" spans="1:7" ht="15" customHeight="1">
      <c r="A112" s="36"/>
      <c r="B112" s="36"/>
      <c r="C112" s="36"/>
      <c r="D112" s="36"/>
      <c r="E112" s="36"/>
      <c r="F112" s="74" t="s">
        <v>238</v>
      </c>
      <c r="G112" s="75">
        <v>7.31</v>
      </c>
    </row>
    <row r="113" spans="1:7" ht="15" customHeight="1">
      <c r="A113" s="36"/>
      <c r="B113" s="36"/>
      <c r="C113" s="36"/>
      <c r="D113" s="36"/>
      <c r="E113" s="36"/>
      <c r="F113" s="74" t="s">
        <v>239</v>
      </c>
      <c r="G113" s="75">
        <v>7.31</v>
      </c>
    </row>
    <row r="114" spans="1:7" ht="15" customHeight="1">
      <c r="A114" s="36"/>
      <c r="B114" s="36"/>
      <c r="C114" s="36"/>
      <c r="D114" s="36"/>
      <c r="E114" s="36"/>
      <c r="F114" s="74" t="s">
        <v>240</v>
      </c>
      <c r="G114" s="75">
        <v>9.1</v>
      </c>
    </row>
    <row r="115" spans="1:7" ht="20.100000000000001" customHeight="1">
      <c r="A115" s="107" t="s">
        <v>297</v>
      </c>
      <c r="B115" s="107"/>
      <c r="C115" s="107"/>
      <c r="D115" s="107"/>
      <c r="E115" s="107"/>
      <c r="F115" s="107"/>
      <c r="G115" s="107"/>
    </row>
    <row r="116" spans="1:7" ht="15" customHeight="1">
      <c r="A116" s="58" t="s">
        <v>245</v>
      </c>
      <c r="B116" s="59" t="s">
        <v>214</v>
      </c>
      <c r="C116" s="59" t="s">
        <v>215</v>
      </c>
      <c r="D116" s="108" t="s">
        <v>216</v>
      </c>
      <c r="E116" s="108"/>
      <c r="F116" s="60" t="s">
        <v>217</v>
      </c>
      <c r="G116" s="61" t="s">
        <v>218</v>
      </c>
    </row>
    <row r="117" spans="1:7" ht="15" customHeight="1">
      <c r="A117" s="62" t="s">
        <v>246</v>
      </c>
      <c r="B117" s="63" t="s">
        <v>247</v>
      </c>
      <c r="C117" s="64" t="s">
        <v>248</v>
      </c>
      <c r="D117" s="106">
        <v>15.34</v>
      </c>
      <c r="E117" s="106"/>
      <c r="F117" s="65">
        <v>1.89</v>
      </c>
      <c r="G117" s="66">
        <v>28.99</v>
      </c>
    </row>
    <row r="118" spans="1:7" ht="15" customHeight="1">
      <c r="A118" s="62" t="s">
        <v>298</v>
      </c>
      <c r="B118" s="63" t="s">
        <v>299</v>
      </c>
      <c r="C118" s="64" t="s">
        <v>26</v>
      </c>
      <c r="D118" s="106">
        <v>79.13</v>
      </c>
      <c r="E118" s="106"/>
      <c r="F118" s="65">
        <v>1</v>
      </c>
      <c r="G118" s="66">
        <v>79.13</v>
      </c>
    </row>
    <row r="119" spans="1:7" ht="15" customHeight="1">
      <c r="A119" s="62" t="s">
        <v>249</v>
      </c>
      <c r="B119" s="63" t="s">
        <v>250</v>
      </c>
      <c r="C119" s="64" t="s">
        <v>300</v>
      </c>
      <c r="D119" s="106">
        <v>20.45</v>
      </c>
      <c r="E119" s="106"/>
      <c r="F119" s="65">
        <v>1.7134</v>
      </c>
      <c r="G119" s="66">
        <v>35.04</v>
      </c>
    </row>
    <row r="120" spans="1:7" ht="15" customHeight="1">
      <c r="A120" s="36"/>
      <c r="B120" s="36"/>
      <c r="C120" s="36"/>
      <c r="D120" s="36"/>
      <c r="E120" s="36"/>
      <c r="F120" s="67" t="s">
        <v>251</v>
      </c>
      <c r="G120" s="68">
        <v>143.16</v>
      </c>
    </row>
    <row r="121" spans="1:7" ht="15" customHeight="1">
      <c r="A121" s="36"/>
      <c r="B121" s="36"/>
      <c r="C121" s="36"/>
      <c r="D121" s="36"/>
      <c r="E121" s="36"/>
      <c r="F121" s="74" t="s">
        <v>238</v>
      </c>
      <c r="G121" s="75">
        <v>143.16</v>
      </c>
    </row>
    <row r="122" spans="1:7" ht="15" customHeight="1">
      <c r="A122" s="36"/>
      <c r="B122" s="36"/>
      <c r="C122" s="36"/>
      <c r="D122" s="36"/>
      <c r="E122" s="36"/>
      <c r="F122" s="74" t="s">
        <v>239</v>
      </c>
      <c r="G122" s="75">
        <v>143.16</v>
      </c>
    </row>
    <row r="123" spans="1:7" ht="15" customHeight="1">
      <c r="A123" s="36"/>
      <c r="B123" s="36"/>
      <c r="C123" s="36"/>
      <c r="D123" s="36"/>
      <c r="E123" s="36"/>
      <c r="F123" s="74" t="s">
        <v>240</v>
      </c>
      <c r="G123" s="75">
        <v>178.12</v>
      </c>
    </row>
    <row r="124" spans="1:7" ht="20.100000000000001" customHeight="1">
      <c r="A124" s="107" t="s">
        <v>301</v>
      </c>
      <c r="B124" s="107"/>
      <c r="C124" s="107"/>
      <c r="D124" s="107"/>
      <c r="E124" s="107"/>
      <c r="F124" s="107"/>
      <c r="G124" s="107"/>
    </row>
    <row r="125" spans="1:7" ht="15" customHeight="1">
      <c r="A125" s="58" t="s">
        <v>213</v>
      </c>
      <c r="B125" s="59" t="s">
        <v>214</v>
      </c>
      <c r="C125" s="59" t="s">
        <v>215</v>
      </c>
      <c r="D125" s="108" t="s">
        <v>216</v>
      </c>
      <c r="E125" s="108"/>
      <c r="F125" s="60" t="s">
        <v>217</v>
      </c>
      <c r="G125" s="61" t="s">
        <v>218</v>
      </c>
    </row>
    <row r="126" spans="1:7" ht="15" customHeight="1">
      <c r="A126" s="62" t="s">
        <v>302</v>
      </c>
      <c r="B126" s="63" t="s">
        <v>194</v>
      </c>
      <c r="C126" s="64" t="s">
        <v>21</v>
      </c>
      <c r="D126" s="106">
        <v>275.33999999999997</v>
      </c>
      <c r="E126" s="106"/>
      <c r="F126" s="65">
        <v>1</v>
      </c>
      <c r="G126" s="66">
        <v>275.33999999999997</v>
      </c>
    </row>
    <row r="127" spans="1:7" ht="15" customHeight="1">
      <c r="A127" s="36"/>
      <c r="B127" s="36"/>
      <c r="C127" s="36"/>
      <c r="D127" s="36"/>
      <c r="E127" s="36"/>
      <c r="F127" s="67" t="s">
        <v>227</v>
      </c>
      <c r="G127" s="68">
        <v>275.33999999999997</v>
      </c>
    </row>
    <row r="128" spans="1:7" ht="15" customHeight="1">
      <c r="A128" s="58" t="s">
        <v>228</v>
      </c>
      <c r="B128" s="59" t="s">
        <v>214</v>
      </c>
      <c r="C128" s="59" t="s">
        <v>229</v>
      </c>
      <c r="D128" s="59" t="s">
        <v>230</v>
      </c>
      <c r="E128" s="59" t="s">
        <v>231</v>
      </c>
      <c r="F128" s="60" t="s">
        <v>217</v>
      </c>
      <c r="G128" s="61" t="s">
        <v>232</v>
      </c>
    </row>
    <row r="129" spans="1:7" ht="21" customHeight="1">
      <c r="A129" s="62" t="s">
        <v>269</v>
      </c>
      <c r="B129" s="69" t="s">
        <v>303</v>
      </c>
      <c r="C129" s="70">
        <v>16.91</v>
      </c>
      <c r="D129" s="71">
        <v>23.2</v>
      </c>
      <c r="E129" s="72"/>
      <c r="F129" s="65">
        <v>0.5</v>
      </c>
      <c r="G129" s="73">
        <v>11.6</v>
      </c>
    </row>
    <row r="130" spans="1:7" ht="15" customHeight="1">
      <c r="A130" s="62" t="s">
        <v>242</v>
      </c>
      <c r="B130" s="69" t="s">
        <v>243</v>
      </c>
      <c r="C130" s="70">
        <v>19.600000000000001</v>
      </c>
      <c r="D130" s="71">
        <v>28.29</v>
      </c>
      <c r="E130" s="72"/>
      <c r="F130" s="65">
        <v>1</v>
      </c>
      <c r="G130" s="73">
        <v>28.29</v>
      </c>
    </row>
    <row r="131" spans="1:7" ht="18" customHeight="1">
      <c r="A131" s="36"/>
      <c r="B131" s="36"/>
      <c r="C131" s="36"/>
      <c r="D131" s="36"/>
      <c r="E131" s="36"/>
      <c r="F131" s="67" t="s">
        <v>237</v>
      </c>
      <c r="G131" s="68">
        <v>39.89</v>
      </c>
    </row>
    <row r="132" spans="1:7" ht="15" customHeight="1">
      <c r="A132" s="36"/>
      <c r="B132" s="36"/>
      <c r="C132" s="36"/>
      <c r="D132" s="36"/>
      <c r="E132" s="36"/>
      <c r="F132" s="74" t="s">
        <v>238</v>
      </c>
      <c r="G132" s="75">
        <v>315.23</v>
      </c>
    </row>
    <row r="133" spans="1:7" ht="15" customHeight="1">
      <c r="A133" s="36"/>
      <c r="B133" s="36"/>
      <c r="C133" s="36"/>
      <c r="D133" s="36"/>
      <c r="E133" s="36"/>
      <c r="F133" s="74" t="s">
        <v>239</v>
      </c>
      <c r="G133" s="75">
        <v>315.23</v>
      </c>
    </row>
    <row r="134" spans="1:7" ht="15" customHeight="1">
      <c r="A134" s="36"/>
      <c r="B134" s="36"/>
      <c r="C134" s="36"/>
      <c r="D134" s="36"/>
      <c r="E134" s="36"/>
      <c r="F134" s="74" t="s">
        <v>240</v>
      </c>
      <c r="G134" s="75">
        <v>392.21</v>
      </c>
    </row>
    <row r="135" spans="1:7" ht="20.100000000000001" customHeight="1">
      <c r="A135" s="107" t="s">
        <v>304</v>
      </c>
      <c r="B135" s="107"/>
      <c r="C135" s="107"/>
      <c r="D135" s="107"/>
      <c r="E135" s="107"/>
      <c r="F135" s="107"/>
      <c r="G135" s="107"/>
    </row>
    <row r="136" spans="1:7" ht="15" customHeight="1">
      <c r="A136" s="58" t="s">
        <v>213</v>
      </c>
      <c r="B136" s="59" t="s">
        <v>214</v>
      </c>
      <c r="C136" s="59" t="s">
        <v>215</v>
      </c>
      <c r="D136" s="108" t="s">
        <v>216</v>
      </c>
      <c r="E136" s="108"/>
      <c r="F136" s="60" t="s">
        <v>217</v>
      </c>
      <c r="G136" s="61" t="s">
        <v>218</v>
      </c>
    </row>
    <row r="137" spans="1:7" ht="21" customHeight="1">
      <c r="A137" s="62" t="s">
        <v>55</v>
      </c>
      <c r="B137" s="63" t="s">
        <v>54</v>
      </c>
      <c r="C137" s="64" t="s">
        <v>26</v>
      </c>
      <c r="D137" s="106">
        <v>2586.9299999999998</v>
      </c>
      <c r="E137" s="106"/>
      <c r="F137" s="65">
        <v>1</v>
      </c>
      <c r="G137" s="66">
        <v>2586.9299999999998</v>
      </c>
    </row>
    <row r="138" spans="1:7" ht="15" customHeight="1">
      <c r="A138" s="36"/>
      <c r="B138" s="36"/>
      <c r="C138" s="36"/>
      <c r="D138" s="36"/>
      <c r="E138" s="36"/>
      <c r="F138" s="67" t="s">
        <v>227</v>
      </c>
      <c r="G138" s="68">
        <v>2586.9299999999998</v>
      </c>
    </row>
    <row r="139" spans="1:7" ht="15" customHeight="1">
      <c r="A139" s="36"/>
      <c r="B139" s="36"/>
      <c r="C139" s="36"/>
      <c r="D139" s="36"/>
      <c r="E139" s="36"/>
      <c r="F139" s="74" t="s">
        <v>238</v>
      </c>
      <c r="G139" s="75">
        <v>2586.9299999999998</v>
      </c>
    </row>
    <row r="140" spans="1:7" ht="15" customHeight="1">
      <c r="A140" s="36"/>
      <c r="B140" s="36"/>
      <c r="C140" s="36"/>
      <c r="D140" s="36"/>
      <c r="E140" s="36"/>
      <c r="F140" s="74" t="s">
        <v>239</v>
      </c>
      <c r="G140" s="75">
        <v>2586.9299999999998</v>
      </c>
    </row>
    <row r="141" spans="1:7" ht="15" customHeight="1">
      <c r="A141" s="36"/>
      <c r="B141" s="36"/>
      <c r="C141" s="36"/>
      <c r="D141" s="36"/>
      <c r="E141" s="36"/>
      <c r="F141" s="74" t="s">
        <v>240</v>
      </c>
      <c r="G141" s="75">
        <v>3218.66</v>
      </c>
    </row>
    <row r="142" spans="1:7" ht="20.100000000000001" customHeight="1">
      <c r="A142" s="107" t="s">
        <v>305</v>
      </c>
      <c r="B142" s="107"/>
      <c r="C142" s="107"/>
      <c r="D142" s="107"/>
      <c r="E142" s="107"/>
      <c r="F142" s="107"/>
      <c r="G142" s="107"/>
    </row>
    <row r="143" spans="1:7" ht="15" customHeight="1">
      <c r="A143" s="58" t="s">
        <v>213</v>
      </c>
      <c r="B143" s="59" t="s">
        <v>214</v>
      </c>
      <c r="C143" s="59" t="s">
        <v>215</v>
      </c>
      <c r="D143" s="108" t="s">
        <v>216</v>
      </c>
      <c r="E143" s="108"/>
      <c r="F143" s="60" t="s">
        <v>217</v>
      </c>
      <c r="G143" s="61" t="s">
        <v>218</v>
      </c>
    </row>
    <row r="144" spans="1:7" ht="21" customHeight="1">
      <c r="A144" s="62" t="s">
        <v>58</v>
      </c>
      <c r="B144" s="63" t="s">
        <v>57</v>
      </c>
      <c r="C144" s="64" t="s">
        <v>26</v>
      </c>
      <c r="D144" s="106">
        <v>2214.85</v>
      </c>
      <c r="E144" s="106"/>
      <c r="F144" s="65">
        <v>1</v>
      </c>
      <c r="G144" s="66">
        <v>2214.85</v>
      </c>
    </row>
    <row r="145" spans="1:7" ht="15" customHeight="1">
      <c r="A145" s="36"/>
      <c r="B145" s="36"/>
      <c r="C145" s="36"/>
      <c r="D145" s="36"/>
      <c r="E145" s="36"/>
      <c r="F145" s="67" t="s">
        <v>227</v>
      </c>
      <c r="G145" s="68">
        <v>2214.85</v>
      </c>
    </row>
    <row r="146" spans="1:7" ht="15" customHeight="1">
      <c r="A146" s="36"/>
      <c r="B146" s="36"/>
      <c r="C146" s="36"/>
      <c r="D146" s="36"/>
      <c r="E146" s="36"/>
      <c r="F146" s="74" t="s">
        <v>238</v>
      </c>
      <c r="G146" s="75">
        <v>2214.85</v>
      </c>
    </row>
    <row r="147" spans="1:7" ht="15" customHeight="1">
      <c r="A147" s="36"/>
      <c r="B147" s="36"/>
      <c r="C147" s="36"/>
      <c r="D147" s="36"/>
      <c r="E147" s="36"/>
      <c r="F147" s="74" t="s">
        <v>239</v>
      </c>
      <c r="G147" s="75">
        <v>2214.85</v>
      </c>
    </row>
    <row r="148" spans="1:7" ht="15" customHeight="1">
      <c r="A148" s="36"/>
      <c r="B148" s="36"/>
      <c r="C148" s="36"/>
      <c r="D148" s="36"/>
      <c r="E148" s="36"/>
      <c r="F148" s="74" t="s">
        <v>240</v>
      </c>
      <c r="G148" s="75">
        <v>2755.72</v>
      </c>
    </row>
    <row r="149" spans="1:7" ht="21.9" customHeight="1">
      <c r="A149" s="107" t="s">
        <v>306</v>
      </c>
      <c r="B149" s="107"/>
      <c r="C149" s="107"/>
      <c r="D149" s="107"/>
      <c r="E149" s="107"/>
      <c r="F149" s="107"/>
      <c r="G149" s="107"/>
    </row>
    <row r="150" spans="1:7" ht="15" customHeight="1">
      <c r="A150" s="58" t="s">
        <v>307</v>
      </c>
      <c r="B150" s="59" t="s">
        <v>214</v>
      </c>
      <c r="C150" s="59" t="s">
        <v>215</v>
      </c>
      <c r="D150" s="108" t="s">
        <v>216</v>
      </c>
      <c r="E150" s="108"/>
      <c r="F150" s="60" t="s">
        <v>217</v>
      </c>
      <c r="G150" s="61" t="s">
        <v>218</v>
      </c>
    </row>
    <row r="151" spans="1:7" ht="29.1" customHeight="1">
      <c r="A151" s="62" t="s">
        <v>308</v>
      </c>
      <c r="B151" s="63" t="s">
        <v>309</v>
      </c>
      <c r="C151" s="64" t="s">
        <v>26</v>
      </c>
      <c r="D151" s="106">
        <v>13536.2</v>
      </c>
      <c r="E151" s="106"/>
      <c r="F151" s="65">
        <v>1</v>
      </c>
      <c r="G151" s="66">
        <v>13536.2</v>
      </c>
    </row>
    <row r="152" spans="1:7" ht="15" customHeight="1">
      <c r="A152" s="36"/>
      <c r="B152" s="36"/>
      <c r="C152" s="36"/>
      <c r="D152" s="36"/>
      <c r="E152" s="36"/>
      <c r="F152" s="67" t="s">
        <v>310</v>
      </c>
      <c r="G152" s="68">
        <v>13536.2</v>
      </c>
    </row>
    <row r="153" spans="1:7" ht="15" customHeight="1">
      <c r="A153" s="58" t="s">
        <v>262</v>
      </c>
      <c r="B153" s="59" t="s">
        <v>214</v>
      </c>
      <c r="C153" s="59" t="s">
        <v>215</v>
      </c>
      <c r="D153" s="108" t="s">
        <v>216</v>
      </c>
      <c r="E153" s="108"/>
      <c r="F153" s="60" t="s">
        <v>217</v>
      </c>
      <c r="G153" s="61" t="s">
        <v>218</v>
      </c>
    </row>
    <row r="154" spans="1:7" ht="29.1" customHeight="1">
      <c r="A154" s="62" t="s">
        <v>311</v>
      </c>
      <c r="B154" s="63" t="s">
        <v>312</v>
      </c>
      <c r="C154" s="64" t="s">
        <v>275</v>
      </c>
      <c r="D154" s="106">
        <v>177.27</v>
      </c>
      <c r="E154" s="106"/>
      <c r="F154" s="65">
        <v>1.5165999999999999</v>
      </c>
      <c r="G154" s="66">
        <v>268.83999999999997</v>
      </c>
    </row>
    <row r="155" spans="1:7" ht="29.1" customHeight="1">
      <c r="A155" s="62" t="s">
        <v>313</v>
      </c>
      <c r="B155" s="63" t="s">
        <v>314</v>
      </c>
      <c r="C155" s="64" t="s">
        <v>265</v>
      </c>
      <c r="D155" s="106">
        <v>352.26</v>
      </c>
      <c r="E155" s="106"/>
      <c r="F155" s="65">
        <v>0.2059</v>
      </c>
      <c r="G155" s="66">
        <v>72.53</v>
      </c>
    </row>
    <row r="156" spans="1:7" ht="18" customHeight="1">
      <c r="A156" s="36"/>
      <c r="B156" s="36"/>
      <c r="C156" s="36"/>
      <c r="D156" s="36"/>
      <c r="E156" s="36"/>
      <c r="F156" s="67" t="s">
        <v>266</v>
      </c>
      <c r="G156" s="68">
        <v>341.37</v>
      </c>
    </row>
    <row r="157" spans="1:7" ht="15" customHeight="1">
      <c r="A157" s="58" t="s">
        <v>213</v>
      </c>
      <c r="B157" s="59" t="s">
        <v>214</v>
      </c>
      <c r="C157" s="59" t="s">
        <v>215</v>
      </c>
      <c r="D157" s="108" t="s">
        <v>216</v>
      </c>
      <c r="E157" s="108"/>
      <c r="F157" s="60" t="s">
        <v>217</v>
      </c>
      <c r="G157" s="61" t="s">
        <v>218</v>
      </c>
    </row>
    <row r="158" spans="1:7" ht="21" customHeight="1">
      <c r="A158" s="62" t="s">
        <v>315</v>
      </c>
      <c r="B158" s="63" t="s">
        <v>316</v>
      </c>
      <c r="C158" s="64" t="s">
        <v>26</v>
      </c>
      <c r="D158" s="106">
        <v>1.62</v>
      </c>
      <c r="E158" s="106"/>
      <c r="F158" s="65">
        <v>4</v>
      </c>
      <c r="G158" s="66">
        <v>6.48</v>
      </c>
    </row>
    <row r="159" spans="1:7" ht="21" customHeight="1">
      <c r="A159" s="62" t="s">
        <v>317</v>
      </c>
      <c r="B159" s="63" t="s">
        <v>318</v>
      </c>
      <c r="C159" s="64" t="s">
        <v>26</v>
      </c>
      <c r="D159" s="106">
        <v>1.53</v>
      </c>
      <c r="E159" s="106"/>
      <c r="F159" s="65">
        <v>4</v>
      </c>
      <c r="G159" s="66">
        <v>6.12</v>
      </c>
    </row>
    <row r="160" spans="1:7" ht="15" customHeight="1">
      <c r="A160" s="62" t="s">
        <v>319</v>
      </c>
      <c r="B160" s="63" t="s">
        <v>320</v>
      </c>
      <c r="C160" s="64" t="s">
        <v>26</v>
      </c>
      <c r="D160" s="106">
        <v>0.38</v>
      </c>
      <c r="E160" s="106"/>
      <c r="F160" s="65">
        <v>8</v>
      </c>
      <c r="G160" s="66">
        <v>3.04</v>
      </c>
    </row>
    <row r="161" spans="1:7" ht="29.1" customHeight="1">
      <c r="A161" s="62" t="s">
        <v>321</v>
      </c>
      <c r="B161" s="63" t="s">
        <v>322</v>
      </c>
      <c r="C161" s="64" t="s">
        <v>26</v>
      </c>
      <c r="D161" s="106">
        <v>0.86</v>
      </c>
      <c r="E161" s="106"/>
      <c r="F161" s="65">
        <v>10</v>
      </c>
      <c r="G161" s="66">
        <v>8.6</v>
      </c>
    </row>
    <row r="162" spans="1:7" ht="15" customHeight="1">
      <c r="A162" s="62" t="s">
        <v>323</v>
      </c>
      <c r="B162" s="63" t="s">
        <v>324</v>
      </c>
      <c r="C162" s="64" t="s">
        <v>71</v>
      </c>
      <c r="D162" s="106">
        <v>5.21</v>
      </c>
      <c r="E162" s="106"/>
      <c r="F162" s="65">
        <v>1.28</v>
      </c>
      <c r="G162" s="66">
        <v>6.66</v>
      </c>
    </row>
    <row r="163" spans="1:7" ht="15" customHeight="1">
      <c r="A163" s="36"/>
      <c r="B163" s="36"/>
      <c r="C163" s="36"/>
      <c r="D163" s="36"/>
      <c r="E163" s="36"/>
      <c r="F163" s="67" t="s">
        <v>227</v>
      </c>
      <c r="G163" s="68">
        <v>30.9</v>
      </c>
    </row>
    <row r="164" spans="1:7" ht="15" customHeight="1">
      <c r="A164" s="58" t="s">
        <v>228</v>
      </c>
      <c r="B164" s="59" t="s">
        <v>214</v>
      </c>
      <c r="C164" s="59" t="s">
        <v>229</v>
      </c>
      <c r="D164" s="59" t="s">
        <v>230</v>
      </c>
      <c r="E164" s="59" t="s">
        <v>231</v>
      </c>
      <c r="F164" s="60" t="s">
        <v>217</v>
      </c>
      <c r="G164" s="61" t="s">
        <v>232</v>
      </c>
    </row>
    <row r="165" spans="1:7" ht="21" customHeight="1">
      <c r="A165" s="62" t="s">
        <v>257</v>
      </c>
      <c r="B165" s="69" t="s">
        <v>258</v>
      </c>
      <c r="C165" s="70">
        <v>17.2</v>
      </c>
      <c r="D165" s="71">
        <v>23.86</v>
      </c>
      <c r="E165" s="72"/>
      <c r="F165" s="65">
        <v>5.0091000000000001</v>
      </c>
      <c r="G165" s="73">
        <v>119.51</v>
      </c>
    </row>
    <row r="166" spans="1:7" ht="21" customHeight="1">
      <c r="A166" s="62" t="s">
        <v>325</v>
      </c>
      <c r="B166" s="69" t="s">
        <v>326</v>
      </c>
      <c r="C166" s="70">
        <v>19.12</v>
      </c>
      <c r="D166" s="71">
        <v>27.39</v>
      </c>
      <c r="E166" s="72"/>
      <c r="F166" s="65">
        <v>5.0091000000000001</v>
      </c>
      <c r="G166" s="73">
        <v>137.19</v>
      </c>
    </row>
    <row r="167" spans="1:7" ht="18" customHeight="1">
      <c r="A167" s="36"/>
      <c r="B167" s="36"/>
      <c r="C167" s="36"/>
      <c r="D167" s="36"/>
      <c r="E167" s="36"/>
      <c r="F167" s="67" t="s">
        <v>237</v>
      </c>
      <c r="G167" s="68">
        <v>256.7</v>
      </c>
    </row>
    <row r="168" spans="1:7" ht="15" customHeight="1">
      <c r="A168" s="36"/>
      <c r="B168" s="36"/>
      <c r="C168" s="36"/>
      <c r="D168" s="36"/>
      <c r="E168" s="36"/>
      <c r="F168" s="74" t="s">
        <v>238</v>
      </c>
      <c r="G168" s="75">
        <v>14165.17</v>
      </c>
    </row>
    <row r="169" spans="1:7" ht="15" customHeight="1">
      <c r="A169" s="36"/>
      <c r="B169" s="36"/>
      <c r="C169" s="36"/>
      <c r="D169" s="36"/>
      <c r="E169" s="36"/>
      <c r="F169" s="74" t="s">
        <v>239</v>
      </c>
      <c r="G169" s="75">
        <v>14165.17</v>
      </c>
    </row>
    <row r="170" spans="1:7" ht="15" customHeight="1">
      <c r="A170" s="36"/>
      <c r="B170" s="36"/>
      <c r="C170" s="36"/>
      <c r="D170" s="36"/>
      <c r="E170" s="36"/>
      <c r="F170" s="74" t="s">
        <v>240</v>
      </c>
      <c r="G170" s="75">
        <v>17624.3</v>
      </c>
    </row>
    <row r="171" spans="1:7" ht="20.100000000000001" customHeight="1">
      <c r="A171" s="107" t="s">
        <v>327</v>
      </c>
      <c r="B171" s="107"/>
      <c r="C171" s="107"/>
      <c r="D171" s="107"/>
      <c r="E171" s="107"/>
      <c r="F171" s="107"/>
      <c r="G171" s="107"/>
    </row>
    <row r="172" spans="1:7" ht="15" customHeight="1">
      <c r="A172" s="58" t="s">
        <v>245</v>
      </c>
      <c r="B172" s="59" t="s">
        <v>214</v>
      </c>
      <c r="C172" s="59" t="s">
        <v>215</v>
      </c>
      <c r="D172" s="108" t="s">
        <v>216</v>
      </c>
      <c r="E172" s="108"/>
      <c r="F172" s="60" t="s">
        <v>217</v>
      </c>
      <c r="G172" s="61" t="s">
        <v>218</v>
      </c>
    </row>
    <row r="173" spans="1:7" ht="15" customHeight="1">
      <c r="A173" s="62" t="s">
        <v>246</v>
      </c>
      <c r="B173" s="63" t="s">
        <v>247</v>
      </c>
      <c r="C173" s="64" t="s">
        <v>248</v>
      </c>
      <c r="D173" s="106">
        <v>15.34</v>
      </c>
      <c r="E173" s="106"/>
      <c r="F173" s="65">
        <v>1</v>
      </c>
      <c r="G173" s="66">
        <v>15.34</v>
      </c>
    </row>
    <row r="174" spans="1:7" ht="21" customHeight="1">
      <c r="A174" s="62" t="s">
        <v>328</v>
      </c>
      <c r="B174" s="63" t="s">
        <v>329</v>
      </c>
      <c r="C174" s="64" t="s">
        <v>26</v>
      </c>
      <c r="D174" s="106">
        <v>440.5</v>
      </c>
      <c r="E174" s="106"/>
      <c r="F174" s="65">
        <v>1</v>
      </c>
      <c r="G174" s="66">
        <v>440.5</v>
      </c>
    </row>
    <row r="175" spans="1:7" ht="15" customHeight="1">
      <c r="A175" s="62" t="s">
        <v>249</v>
      </c>
      <c r="B175" s="63" t="s">
        <v>250</v>
      </c>
      <c r="C175" s="64" t="s">
        <v>248</v>
      </c>
      <c r="D175" s="106">
        <v>20.45</v>
      </c>
      <c r="E175" s="106"/>
      <c r="F175" s="65">
        <v>1</v>
      </c>
      <c r="G175" s="66">
        <v>20.45</v>
      </c>
    </row>
    <row r="176" spans="1:7" ht="15" customHeight="1">
      <c r="A176" s="36"/>
      <c r="B176" s="36"/>
      <c r="C176" s="36"/>
      <c r="D176" s="36"/>
      <c r="E176" s="36"/>
      <c r="F176" s="67" t="s">
        <v>251</v>
      </c>
      <c r="G176" s="68">
        <v>476.29</v>
      </c>
    </row>
    <row r="177" spans="1:7" ht="15" customHeight="1">
      <c r="A177" s="36"/>
      <c r="B177" s="36"/>
      <c r="C177" s="36"/>
      <c r="D177" s="36"/>
      <c r="E177" s="36"/>
      <c r="F177" s="74" t="s">
        <v>238</v>
      </c>
      <c r="G177" s="75">
        <v>476.29</v>
      </c>
    </row>
    <row r="178" spans="1:7" ht="15" customHeight="1">
      <c r="A178" s="36"/>
      <c r="B178" s="36"/>
      <c r="C178" s="36"/>
      <c r="D178" s="36"/>
      <c r="E178" s="36"/>
      <c r="F178" s="74" t="s">
        <v>239</v>
      </c>
      <c r="G178" s="75">
        <v>476.29</v>
      </c>
    </row>
    <row r="179" spans="1:7" ht="15" customHeight="1">
      <c r="A179" s="36"/>
      <c r="B179" s="36"/>
      <c r="C179" s="36"/>
      <c r="D179" s="36"/>
      <c r="E179" s="36"/>
      <c r="F179" s="74" t="s">
        <v>240</v>
      </c>
      <c r="G179" s="75">
        <v>592.6</v>
      </c>
    </row>
    <row r="180" spans="1:7" ht="21.9" customHeight="1">
      <c r="A180" s="107" t="s">
        <v>330</v>
      </c>
      <c r="B180" s="107"/>
      <c r="C180" s="107"/>
      <c r="D180" s="107"/>
      <c r="E180" s="107"/>
      <c r="F180" s="107"/>
      <c r="G180" s="107"/>
    </row>
    <row r="181" spans="1:7" ht="15" customHeight="1">
      <c r="A181" s="58" t="s">
        <v>213</v>
      </c>
      <c r="B181" s="59" t="s">
        <v>214</v>
      </c>
      <c r="C181" s="59" t="s">
        <v>215</v>
      </c>
      <c r="D181" s="108" t="s">
        <v>216</v>
      </c>
      <c r="E181" s="108"/>
      <c r="F181" s="60" t="s">
        <v>217</v>
      </c>
      <c r="G181" s="61" t="s">
        <v>218</v>
      </c>
    </row>
    <row r="182" spans="1:7" ht="15" customHeight="1">
      <c r="A182" s="62" t="s">
        <v>331</v>
      </c>
      <c r="B182" s="63" t="s">
        <v>332</v>
      </c>
      <c r="C182" s="64" t="s">
        <v>26</v>
      </c>
      <c r="D182" s="106">
        <v>2.23</v>
      </c>
      <c r="E182" s="106"/>
      <c r="F182" s="65">
        <v>1.35E-2</v>
      </c>
      <c r="G182" s="66">
        <v>0.03</v>
      </c>
    </row>
    <row r="183" spans="1:7" ht="15" customHeight="1">
      <c r="A183" s="62" t="s">
        <v>333</v>
      </c>
      <c r="B183" s="63" t="s">
        <v>334</v>
      </c>
      <c r="C183" s="64" t="s">
        <v>71</v>
      </c>
      <c r="D183" s="106">
        <v>4.41</v>
      </c>
      <c r="E183" s="106"/>
      <c r="F183" s="65">
        <v>1.0548999999999999</v>
      </c>
      <c r="G183" s="66">
        <v>4.6500000000000004</v>
      </c>
    </row>
    <row r="184" spans="1:7" ht="15" customHeight="1">
      <c r="A184" s="36"/>
      <c r="B184" s="36"/>
      <c r="C184" s="36"/>
      <c r="D184" s="36"/>
      <c r="E184" s="36"/>
      <c r="F184" s="67" t="s">
        <v>227</v>
      </c>
      <c r="G184" s="68">
        <v>4.68</v>
      </c>
    </row>
    <row r="185" spans="1:7" ht="15" customHeight="1">
      <c r="A185" s="58" t="s">
        <v>228</v>
      </c>
      <c r="B185" s="59" t="s">
        <v>214</v>
      </c>
      <c r="C185" s="59" t="s">
        <v>229</v>
      </c>
      <c r="D185" s="59" t="s">
        <v>230</v>
      </c>
      <c r="E185" s="59" t="s">
        <v>231</v>
      </c>
      <c r="F185" s="60" t="s">
        <v>217</v>
      </c>
      <c r="G185" s="61" t="s">
        <v>232</v>
      </c>
    </row>
    <row r="186" spans="1:7" ht="21" customHeight="1">
      <c r="A186" s="62" t="s">
        <v>335</v>
      </c>
      <c r="B186" s="69" t="s">
        <v>336</v>
      </c>
      <c r="C186" s="70">
        <v>16.45</v>
      </c>
      <c r="D186" s="71">
        <v>22.95</v>
      </c>
      <c r="E186" s="72"/>
      <c r="F186" s="65">
        <v>0.24249999999999999</v>
      </c>
      <c r="G186" s="73">
        <v>5.56</v>
      </c>
    </row>
    <row r="187" spans="1:7" ht="21" customHeight="1">
      <c r="A187" s="62" t="s">
        <v>337</v>
      </c>
      <c r="B187" s="69" t="s">
        <v>338</v>
      </c>
      <c r="C187" s="70">
        <v>18.72</v>
      </c>
      <c r="D187" s="71">
        <v>27.24</v>
      </c>
      <c r="E187" s="72"/>
      <c r="F187" s="65">
        <v>0.24249999999999999</v>
      </c>
      <c r="G187" s="73">
        <v>6.6</v>
      </c>
    </row>
    <row r="188" spans="1:7" ht="18" customHeight="1">
      <c r="A188" s="36"/>
      <c r="B188" s="36"/>
      <c r="C188" s="36"/>
      <c r="D188" s="36"/>
      <c r="E188" s="36"/>
      <c r="F188" s="67" t="s">
        <v>237</v>
      </c>
      <c r="G188" s="68">
        <v>12.16</v>
      </c>
    </row>
    <row r="189" spans="1:7" ht="15" customHeight="1">
      <c r="A189" s="36"/>
      <c r="B189" s="36"/>
      <c r="C189" s="36"/>
      <c r="D189" s="36"/>
      <c r="E189" s="36"/>
      <c r="F189" s="74" t="s">
        <v>238</v>
      </c>
      <c r="G189" s="75">
        <v>16.84</v>
      </c>
    </row>
    <row r="190" spans="1:7" ht="15" customHeight="1">
      <c r="A190" s="36"/>
      <c r="B190" s="36"/>
      <c r="C190" s="36"/>
      <c r="D190" s="36"/>
      <c r="E190" s="36"/>
      <c r="F190" s="74" t="s">
        <v>239</v>
      </c>
      <c r="G190" s="75">
        <v>16.84</v>
      </c>
    </row>
    <row r="191" spans="1:7" ht="15" customHeight="1">
      <c r="A191" s="36"/>
      <c r="B191" s="36"/>
      <c r="C191" s="36"/>
      <c r="D191" s="36"/>
      <c r="E191" s="36"/>
      <c r="F191" s="74" t="s">
        <v>240</v>
      </c>
      <c r="G191" s="75">
        <v>20.95</v>
      </c>
    </row>
    <row r="192" spans="1:7" ht="21.9" customHeight="1">
      <c r="A192" s="107" t="s">
        <v>339</v>
      </c>
      <c r="B192" s="107"/>
      <c r="C192" s="107"/>
      <c r="D192" s="107"/>
      <c r="E192" s="107"/>
      <c r="F192" s="107"/>
      <c r="G192" s="107"/>
    </row>
    <row r="193" spans="1:7" ht="15" customHeight="1">
      <c r="A193" s="58" t="s">
        <v>213</v>
      </c>
      <c r="B193" s="59" t="s">
        <v>214</v>
      </c>
      <c r="C193" s="59" t="s">
        <v>215</v>
      </c>
      <c r="D193" s="108" t="s">
        <v>216</v>
      </c>
      <c r="E193" s="108"/>
      <c r="F193" s="60" t="s">
        <v>217</v>
      </c>
      <c r="G193" s="61" t="s">
        <v>218</v>
      </c>
    </row>
    <row r="194" spans="1:7" ht="15" customHeight="1">
      <c r="A194" s="62" t="s">
        <v>340</v>
      </c>
      <c r="B194" s="63" t="s">
        <v>341</v>
      </c>
      <c r="C194" s="64" t="s">
        <v>26</v>
      </c>
      <c r="D194" s="106">
        <v>75.400000000000006</v>
      </c>
      <c r="E194" s="106"/>
      <c r="F194" s="65">
        <v>8.8000000000000005E-3</v>
      </c>
      <c r="G194" s="66">
        <v>0.66</v>
      </c>
    </row>
    <row r="195" spans="1:7" ht="15" customHeight="1">
      <c r="A195" s="62" t="s">
        <v>331</v>
      </c>
      <c r="B195" s="63" t="s">
        <v>332</v>
      </c>
      <c r="C195" s="64" t="s">
        <v>26</v>
      </c>
      <c r="D195" s="106">
        <v>2.23</v>
      </c>
      <c r="E195" s="106"/>
      <c r="F195" s="65">
        <v>8.6999999999999994E-3</v>
      </c>
      <c r="G195" s="66">
        <v>0.01</v>
      </c>
    </row>
    <row r="196" spans="1:7" ht="21" customHeight="1">
      <c r="A196" s="62" t="s">
        <v>342</v>
      </c>
      <c r="B196" s="63" t="s">
        <v>343</v>
      </c>
      <c r="C196" s="64" t="s">
        <v>26</v>
      </c>
      <c r="D196" s="106">
        <v>85.43</v>
      </c>
      <c r="E196" s="106"/>
      <c r="F196" s="65">
        <v>8.9999999999999993E-3</v>
      </c>
      <c r="G196" s="66">
        <v>0.76</v>
      </c>
    </row>
    <row r="197" spans="1:7" ht="21" customHeight="1">
      <c r="A197" s="62" t="s">
        <v>344</v>
      </c>
      <c r="B197" s="63" t="s">
        <v>345</v>
      </c>
      <c r="C197" s="64" t="s">
        <v>26</v>
      </c>
      <c r="D197" s="106">
        <v>1.27</v>
      </c>
      <c r="E197" s="106"/>
      <c r="F197" s="65">
        <v>1</v>
      </c>
      <c r="G197" s="66">
        <v>1.27</v>
      </c>
    </row>
    <row r="198" spans="1:7" ht="15" customHeight="1">
      <c r="A198" s="36"/>
      <c r="B198" s="36"/>
      <c r="C198" s="36"/>
      <c r="D198" s="36"/>
      <c r="E198" s="36"/>
      <c r="F198" s="67" t="s">
        <v>227</v>
      </c>
      <c r="G198" s="68">
        <v>2.7</v>
      </c>
    </row>
    <row r="199" spans="1:7" ht="15" customHeight="1">
      <c r="A199" s="58" t="s">
        <v>228</v>
      </c>
      <c r="B199" s="59" t="s">
        <v>214</v>
      </c>
      <c r="C199" s="59" t="s">
        <v>229</v>
      </c>
      <c r="D199" s="59" t="s">
        <v>230</v>
      </c>
      <c r="E199" s="59" t="s">
        <v>231</v>
      </c>
      <c r="F199" s="60" t="s">
        <v>217</v>
      </c>
      <c r="G199" s="61" t="s">
        <v>232</v>
      </c>
    </row>
    <row r="200" spans="1:7" ht="21" customHeight="1">
      <c r="A200" s="62" t="s">
        <v>335</v>
      </c>
      <c r="B200" s="69" t="s">
        <v>336</v>
      </c>
      <c r="C200" s="70">
        <v>16.45</v>
      </c>
      <c r="D200" s="71">
        <v>22.95</v>
      </c>
      <c r="E200" s="72"/>
      <c r="F200" s="65">
        <v>0.1401</v>
      </c>
      <c r="G200" s="73">
        <v>3.21</v>
      </c>
    </row>
    <row r="201" spans="1:7" ht="21" customHeight="1">
      <c r="A201" s="62" t="s">
        <v>337</v>
      </c>
      <c r="B201" s="69" t="s">
        <v>338</v>
      </c>
      <c r="C201" s="70">
        <v>18.72</v>
      </c>
      <c r="D201" s="71">
        <v>27.24</v>
      </c>
      <c r="E201" s="72"/>
      <c r="F201" s="65">
        <v>0.1401</v>
      </c>
      <c r="G201" s="73">
        <v>3.81</v>
      </c>
    </row>
    <row r="202" spans="1:7" ht="18" customHeight="1">
      <c r="A202" s="36"/>
      <c r="B202" s="36"/>
      <c r="C202" s="36"/>
      <c r="D202" s="36"/>
      <c r="E202" s="36"/>
      <c r="F202" s="67" t="s">
        <v>237</v>
      </c>
      <c r="G202" s="68">
        <v>7.02</v>
      </c>
    </row>
    <row r="203" spans="1:7" ht="15" customHeight="1">
      <c r="A203" s="36"/>
      <c r="B203" s="36"/>
      <c r="C203" s="36"/>
      <c r="D203" s="36"/>
      <c r="E203" s="36"/>
      <c r="F203" s="74" t="s">
        <v>238</v>
      </c>
      <c r="G203" s="75">
        <v>9.7200000000000006</v>
      </c>
    </row>
    <row r="204" spans="1:7" ht="15" customHeight="1">
      <c r="A204" s="36"/>
      <c r="B204" s="36"/>
      <c r="C204" s="36"/>
      <c r="D204" s="36"/>
      <c r="E204" s="36"/>
      <c r="F204" s="74" t="s">
        <v>239</v>
      </c>
      <c r="G204" s="75">
        <v>9.7200000000000006</v>
      </c>
    </row>
    <row r="205" spans="1:7" ht="15" customHeight="1">
      <c r="A205" s="36"/>
      <c r="B205" s="36"/>
      <c r="C205" s="36"/>
      <c r="D205" s="36"/>
      <c r="E205" s="36"/>
      <c r="F205" s="74" t="s">
        <v>240</v>
      </c>
      <c r="G205" s="75">
        <v>12.09</v>
      </c>
    </row>
    <row r="206" spans="1:7" ht="20.100000000000001" customHeight="1">
      <c r="A206" s="107" t="s">
        <v>346</v>
      </c>
      <c r="B206" s="107"/>
      <c r="C206" s="107"/>
      <c r="D206" s="107"/>
      <c r="E206" s="107"/>
      <c r="F206" s="107"/>
      <c r="G206" s="107"/>
    </row>
    <row r="207" spans="1:7" ht="15" customHeight="1">
      <c r="A207" s="58" t="s">
        <v>213</v>
      </c>
      <c r="B207" s="59" t="s">
        <v>214</v>
      </c>
      <c r="C207" s="59" t="s">
        <v>215</v>
      </c>
      <c r="D207" s="108" t="s">
        <v>216</v>
      </c>
      <c r="E207" s="108"/>
      <c r="F207" s="60" t="s">
        <v>217</v>
      </c>
      <c r="G207" s="61" t="s">
        <v>218</v>
      </c>
    </row>
    <row r="208" spans="1:7" ht="21" customHeight="1">
      <c r="A208" s="62" t="s">
        <v>77</v>
      </c>
      <c r="B208" s="63" t="s">
        <v>76</v>
      </c>
      <c r="C208" s="64" t="s">
        <v>26</v>
      </c>
      <c r="D208" s="106">
        <v>28.19</v>
      </c>
      <c r="E208" s="106"/>
      <c r="F208" s="65">
        <v>1</v>
      </c>
      <c r="G208" s="66">
        <v>28.19</v>
      </c>
    </row>
    <row r="209" spans="1:7" ht="15" customHeight="1">
      <c r="A209" s="36"/>
      <c r="B209" s="36"/>
      <c r="C209" s="36"/>
      <c r="D209" s="36"/>
      <c r="E209" s="36"/>
      <c r="F209" s="67" t="s">
        <v>227</v>
      </c>
      <c r="G209" s="68">
        <v>28.19</v>
      </c>
    </row>
    <row r="210" spans="1:7" ht="15" customHeight="1">
      <c r="A210" s="36"/>
      <c r="B210" s="36"/>
      <c r="C210" s="36"/>
      <c r="D210" s="36"/>
      <c r="E210" s="36"/>
      <c r="F210" s="74" t="s">
        <v>238</v>
      </c>
      <c r="G210" s="75">
        <v>28.19</v>
      </c>
    </row>
    <row r="211" spans="1:7" ht="15" customHeight="1">
      <c r="A211" s="36"/>
      <c r="B211" s="36"/>
      <c r="C211" s="36"/>
      <c r="D211" s="36"/>
      <c r="E211" s="36"/>
      <c r="F211" s="74" t="s">
        <v>239</v>
      </c>
      <c r="G211" s="75">
        <v>28.19</v>
      </c>
    </row>
    <row r="212" spans="1:7" ht="15" customHeight="1">
      <c r="A212" s="36"/>
      <c r="B212" s="36"/>
      <c r="C212" s="36"/>
      <c r="D212" s="36"/>
      <c r="E212" s="36"/>
      <c r="F212" s="74" t="s">
        <v>240</v>
      </c>
      <c r="G212" s="75">
        <v>35.07</v>
      </c>
    </row>
    <row r="213" spans="1:7" ht="20.100000000000001" customHeight="1">
      <c r="A213" s="107" t="s">
        <v>347</v>
      </c>
      <c r="B213" s="107"/>
      <c r="C213" s="107"/>
      <c r="D213" s="107"/>
      <c r="E213" s="107"/>
      <c r="F213" s="107"/>
      <c r="G213" s="107"/>
    </row>
    <row r="214" spans="1:7" ht="15" customHeight="1">
      <c r="A214" s="58" t="s">
        <v>213</v>
      </c>
      <c r="B214" s="59" t="s">
        <v>214</v>
      </c>
      <c r="C214" s="59" t="s">
        <v>215</v>
      </c>
      <c r="D214" s="108" t="s">
        <v>216</v>
      </c>
      <c r="E214" s="108"/>
      <c r="F214" s="60" t="s">
        <v>217</v>
      </c>
      <c r="G214" s="61" t="s">
        <v>218</v>
      </c>
    </row>
    <row r="215" spans="1:7" ht="21" customHeight="1">
      <c r="A215" s="62" t="s">
        <v>80</v>
      </c>
      <c r="B215" s="63" t="s">
        <v>79</v>
      </c>
      <c r="C215" s="64" t="s">
        <v>26</v>
      </c>
      <c r="D215" s="106">
        <v>1.43</v>
      </c>
      <c r="E215" s="106"/>
      <c r="F215" s="65">
        <v>1</v>
      </c>
      <c r="G215" s="66">
        <v>1.43</v>
      </c>
    </row>
    <row r="216" spans="1:7" ht="15" customHeight="1">
      <c r="A216" s="36"/>
      <c r="B216" s="36"/>
      <c r="C216" s="36"/>
      <c r="D216" s="36"/>
      <c r="E216" s="36"/>
      <c r="F216" s="67" t="s">
        <v>227</v>
      </c>
      <c r="G216" s="68">
        <v>1.43</v>
      </c>
    </row>
    <row r="217" spans="1:7" ht="15" customHeight="1">
      <c r="A217" s="36"/>
      <c r="B217" s="36"/>
      <c r="C217" s="36"/>
      <c r="D217" s="36"/>
      <c r="E217" s="36"/>
      <c r="F217" s="74" t="s">
        <v>238</v>
      </c>
      <c r="G217" s="75">
        <v>1.43</v>
      </c>
    </row>
    <row r="218" spans="1:7" ht="15" customHeight="1">
      <c r="A218" s="36"/>
      <c r="B218" s="36"/>
      <c r="C218" s="36"/>
      <c r="D218" s="36"/>
      <c r="E218" s="36"/>
      <c r="F218" s="74" t="s">
        <v>239</v>
      </c>
      <c r="G218" s="75">
        <v>1.43</v>
      </c>
    </row>
    <row r="219" spans="1:7" ht="15" customHeight="1">
      <c r="A219" s="36"/>
      <c r="B219" s="36"/>
      <c r="C219" s="36"/>
      <c r="D219" s="36"/>
      <c r="E219" s="36"/>
      <c r="F219" s="74" t="s">
        <v>240</v>
      </c>
      <c r="G219" s="75">
        <v>1.78</v>
      </c>
    </row>
    <row r="220" spans="1:7" ht="21.9" customHeight="1">
      <c r="A220" s="107" t="s">
        <v>348</v>
      </c>
      <c r="B220" s="107"/>
      <c r="C220" s="107"/>
      <c r="D220" s="107"/>
      <c r="E220" s="107"/>
      <c r="F220" s="107"/>
      <c r="G220" s="107"/>
    </row>
    <row r="221" spans="1:7" ht="15" customHeight="1">
      <c r="A221" s="58" t="s">
        <v>213</v>
      </c>
      <c r="B221" s="59" t="s">
        <v>214</v>
      </c>
      <c r="C221" s="59" t="s">
        <v>215</v>
      </c>
      <c r="D221" s="108" t="s">
        <v>216</v>
      </c>
      <c r="E221" s="108"/>
      <c r="F221" s="60" t="s">
        <v>217</v>
      </c>
      <c r="G221" s="61" t="s">
        <v>218</v>
      </c>
    </row>
    <row r="222" spans="1:7" ht="29.1" customHeight="1">
      <c r="A222" s="62" t="s">
        <v>83</v>
      </c>
      <c r="B222" s="63" t="s">
        <v>82</v>
      </c>
      <c r="C222" s="64" t="s">
        <v>26</v>
      </c>
      <c r="D222" s="106">
        <v>14.34</v>
      </c>
      <c r="E222" s="106"/>
      <c r="F222" s="65">
        <v>1</v>
      </c>
      <c r="G222" s="66">
        <v>14.34</v>
      </c>
    </row>
    <row r="223" spans="1:7" ht="15" customHeight="1">
      <c r="A223" s="36"/>
      <c r="B223" s="36"/>
      <c r="C223" s="36"/>
      <c r="D223" s="36"/>
      <c r="E223" s="36"/>
      <c r="F223" s="67" t="s">
        <v>227</v>
      </c>
      <c r="G223" s="68">
        <v>14.34</v>
      </c>
    </row>
    <row r="224" spans="1:7" ht="15" customHeight="1">
      <c r="A224" s="36"/>
      <c r="B224" s="36"/>
      <c r="C224" s="36"/>
      <c r="D224" s="36"/>
      <c r="E224" s="36"/>
      <c r="F224" s="74" t="s">
        <v>238</v>
      </c>
      <c r="G224" s="75">
        <v>14.34</v>
      </c>
    </row>
    <row r="225" spans="1:7" ht="15" customHeight="1">
      <c r="A225" s="36"/>
      <c r="B225" s="36"/>
      <c r="C225" s="36"/>
      <c r="D225" s="36"/>
      <c r="E225" s="36"/>
      <c r="F225" s="74" t="s">
        <v>239</v>
      </c>
      <c r="G225" s="75">
        <v>14.34</v>
      </c>
    </row>
    <row r="226" spans="1:7" ht="15" customHeight="1">
      <c r="A226" s="36"/>
      <c r="B226" s="36"/>
      <c r="C226" s="36"/>
      <c r="D226" s="36"/>
      <c r="E226" s="36"/>
      <c r="F226" s="74" t="s">
        <v>240</v>
      </c>
      <c r="G226" s="75">
        <v>17.84</v>
      </c>
    </row>
    <row r="227" spans="1:7" ht="20.100000000000001" customHeight="1">
      <c r="A227" s="107" t="s">
        <v>349</v>
      </c>
      <c r="B227" s="107"/>
      <c r="C227" s="107"/>
      <c r="D227" s="107"/>
      <c r="E227" s="107"/>
      <c r="F227" s="107"/>
      <c r="G227" s="107"/>
    </row>
    <row r="228" spans="1:7" ht="15" customHeight="1">
      <c r="A228" s="58" t="s">
        <v>213</v>
      </c>
      <c r="B228" s="59" t="s">
        <v>214</v>
      </c>
      <c r="C228" s="59" t="s">
        <v>215</v>
      </c>
      <c r="D228" s="108" t="s">
        <v>216</v>
      </c>
      <c r="E228" s="108"/>
      <c r="F228" s="60" t="s">
        <v>217</v>
      </c>
      <c r="G228" s="61" t="s">
        <v>218</v>
      </c>
    </row>
    <row r="229" spans="1:7" ht="15" customHeight="1">
      <c r="A229" s="62" t="s">
        <v>350</v>
      </c>
      <c r="B229" s="63" t="s">
        <v>85</v>
      </c>
      <c r="C229" s="64" t="s">
        <v>21</v>
      </c>
      <c r="D229" s="106">
        <v>2.12</v>
      </c>
      <c r="E229" s="106"/>
      <c r="F229" s="65">
        <v>1</v>
      </c>
      <c r="G229" s="66">
        <v>2.12</v>
      </c>
    </row>
    <row r="230" spans="1:7" ht="15" customHeight="1">
      <c r="A230" s="36"/>
      <c r="B230" s="36"/>
      <c r="C230" s="36"/>
      <c r="D230" s="36"/>
      <c r="E230" s="36"/>
      <c r="F230" s="67" t="s">
        <v>227</v>
      </c>
      <c r="G230" s="68">
        <v>2.12</v>
      </c>
    </row>
    <row r="231" spans="1:7" ht="15" customHeight="1">
      <c r="A231" s="36"/>
      <c r="B231" s="36"/>
      <c r="C231" s="36"/>
      <c r="D231" s="36"/>
      <c r="E231" s="36"/>
      <c r="F231" s="74" t="s">
        <v>238</v>
      </c>
      <c r="G231" s="75">
        <v>2.12</v>
      </c>
    </row>
    <row r="232" spans="1:7" ht="15" customHeight="1">
      <c r="A232" s="36"/>
      <c r="B232" s="36"/>
      <c r="C232" s="36"/>
      <c r="D232" s="36"/>
      <c r="E232" s="36"/>
      <c r="F232" s="74" t="s">
        <v>239</v>
      </c>
      <c r="G232" s="75">
        <v>2.12</v>
      </c>
    </row>
    <row r="233" spans="1:7" ht="15" customHeight="1">
      <c r="A233" s="36"/>
      <c r="B233" s="36"/>
      <c r="C233" s="36"/>
      <c r="D233" s="36"/>
      <c r="E233" s="36"/>
      <c r="F233" s="74" t="s">
        <v>240</v>
      </c>
      <c r="G233" s="75">
        <v>2.64</v>
      </c>
    </row>
    <row r="234" spans="1:7" ht="20.100000000000001" customHeight="1">
      <c r="A234" s="107" t="s">
        <v>351</v>
      </c>
      <c r="B234" s="107"/>
      <c r="C234" s="107"/>
      <c r="D234" s="107"/>
      <c r="E234" s="107"/>
      <c r="F234" s="107"/>
      <c r="G234" s="107"/>
    </row>
    <row r="235" spans="1:7" ht="15" customHeight="1">
      <c r="A235" s="58" t="s">
        <v>213</v>
      </c>
      <c r="B235" s="59" t="s">
        <v>214</v>
      </c>
      <c r="C235" s="59" t="s">
        <v>215</v>
      </c>
      <c r="D235" s="108" t="s">
        <v>216</v>
      </c>
      <c r="E235" s="108"/>
      <c r="F235" s="60" t="s">
        <v>217</v>
      </c>
      <c r="G235" s="61" t="s">
        <v>218</v>
      </c>
    </row>
    <row r="236" spans="1:7" ht="15" customHeight="1">
      <c r="A236" s="62" t="s">
        <v>352</v>
      </c>
      <c r="B236" s="63" t="s">
        <v>88</v>
      </c>
      <c r="C236" s="64" t="s">
        <v>21</v>
      </c>
      <c r="D236" s="106">
        <v>43.3</v>
      </c>
      <c r="E236" s="106"/>
      <c r="F236" s="65">
        <v>1</v>
      </c>
      <c r="G236" s="66">
        <v>43.3</v>
      </c>
    </row>
    <row r="237" spans="1:7" ht="15" customHeight="1">
      <c r="A237" s="36"/>
      <c r="B237" s="36"/>
      <c r="C237" s="36"/>
      <c r="D237" s="36"/>
      <c r="E237" s="36"/>
      <c r="F237" s="67" t="s">
        <v>227</v>
      </c>
      <c r="G237" s="68">
        <v>43.3</v>
      </c>
    </row>
    <row r="238" spans="1:7" ht="15" customHeight="1">
      <c r="A238" s="36"/>
      <c r="B238" s="36"/>
      <c r="C238" s="36"/>
      <c r="D238" s="36"/>
      <c r="E238" s="36"/>
      <c r="F238" s="74" t="s">
        <v>238</v>
      </c>
      <c r="G238" s="75">
        <v>43.3</v>
      </c>
    </row>
    <row r="239" spans="1:7" ht="15" customHeight="1">
      <c r="A239" s="36"/>
      <c r="B239" s="36"/>
      <c r="C239" s="36"/>
      <c r="D239" s="36"/>
      <c r="E239" s="36"/>
      <c r="F239" s="74" t="s">
        <v>239</v>
      </c>
      <c r="G239" s="75">
        <v>43.3</v>
      </c>
    </row>
    <row r="240" spans="1:7" ht="15" customHeight="1">
      <c r="A240" s="36"/>
      <c r="B240" s="36"/>
      <c r="C240" s="36"/>
      <c r="D240" s="36"/>
      <c r="E240" s="36"/>
      <c r="F240" s="74" t="s">
        <v>240</v>
      </c>
      <c r="G240" s="75">
        <v>53.87</v>
      </c>
    </row>
    <row r="241" spans="1:7" ht="20.100000000000001" customHeight="1">
      <c r="A241" s="107" t="s">
        <v>353</v>
      </c>
      <c r="B241" s="107"/>
      <c r="C241" s="107"/>
      <c r="D241" s="107"/>
      <c r="E241" s="107"/>
      <c r="F241" s="107"/>
      <c r="G241" s="107"/>
    </row>
    <row r="242" spans="1:7" ht="15" customHeight="1">
      <c r="A242" s="58" t="s">
        <v>213</v>
      </c>
      <c r="B242" s="59" t="s">
        <v>214</v>
      </c>
      <c r="C242" s="59" t="s">
        <v>215</v>
      </c>
      <c r="D242" s="108" t="s">
        <v>216</v>
      </c>
      <c r="E242" s="108"/>
      <c r="F242" s="60" t="s">
        <v>217</v>
      </c>
      <c r="G242" s="61" t="s">
        <v>218</v>
      </c>
    </row>
    <row r="243" spans="1:7" ht="29.1" customHeight="1">
      <c r="A243" s="62" t="s">
        <v>92</v>
      </c>
      <c r="B243" s="63" t="s">
        <v>91</v>
      </c>
      <c r="C243" s="64" t="s">
        <v>26</v>
      </c>
      <c r="D243" s="106">
        <v>12.06</v>
      </c>
      <c r="E243" s="106"/>
      <c r="F243" s="65">
        <v>1</v>
      </c>
      <c r="G243" s="66">
        <v>12.06</v>
      </c>
    </row>
    <row r="244" spans="1:7" ht="15" customHeight="1">
      <c r="A244" s="36"/>
      <c r="B244" s="36"/>
      <c r="C244" s="36"/>
      <c r="D244" s="36"/>
      <c r="E244" s="36"/>
      <c r="F244" s="67" t="s">
        <v>227</v>
      </c>
      <c r="G244" s="68">
        <v>12.06</v>
      </c>
    </row>
    <row r="245" spans="1:7" ht="15" customHeight="1">
      <c r="A245" s="36"/>
      <c r="B245" s="36"/>
      <c r="C245" s="36"/>
      <c r="D245" s="36"/>
      <c r="E245" s="36"/>
      <c r="F245" s="74" t="s">
        <v>238</v>
      </c>
      <c r="G245" s="75">
        <v>12.06</v>
      </c>
    </row>
    <row r="246" spans="1:7" ht="15" customHeight="1">
      <c r="A246" s="36"/>
      <c r="B246" s="36"/>
      <c r="C246" s="36"/>
      <c r="D246" s="36"/>
      <c r="E246" s="36"/>
      <c r="F246" s="74" t="s">
        <v>239</v>
      </c>
      <c r="G246" s="75">
        <v>12.06</v>
      </c>
    </row>
    <row r="247" spans="1:7" ht="15" customHeight="1">
      <c r="A247" s="36"/>
      <c r="B247" s="36"/>
      <c r="C247" s="36"/>
      <c r="D247" s="36"/>
      <c r="E247" s="36"/>
      <c r="F247" s="74" t="s">
        <v>240</v>
      </c>
      <c r="G247" s="75">
        <v>15.01</v>
      </c>
    </row>
    <row r="248" spans="1:7" ht="20.100000000000001" customHeight="1">
      <c r="A248" s="107" t="s">
        <v>354</v>
      </c>
      <c r="B248" s="107"/>
      <c r="C248" s="107"/>
      <c r="D248" s="107"/>
      <c r="E248" s="107"/>
      <c r="F248" s="107"/>
      <c r="G248" s="107"/>
    </row>
    <row r="249" spans="1:7" ht="15" customHeight="1">
      <c r="A249" s="58" t="s">
        <v>213</v>
      </c>
      <c r="B249" s="59" t="s">
        <v>214</v>
      </c>
      <c r="C249" s="59" t="s">
        <v>215</v>
      </c>
      <c r="D249" s="108" t="s">
        <v>216</v>
      </c>
      <c r="E249" s="108"/>
      <c r="F249" s="60" t="s">
        <v>217</v>
      </c>
      <c r="G249" s="61" t="s">
        <v>218</v>
      </c>
    </row>
    <row r="250" spans="1:7" ht="15" customHeight="1">
      <c r="A250" s="62" t="s">
        <v>355</v>
      </c>
      <c r="B250" s="63" t="s">
        <v>94</v>
      </c>
      <c r="C250" s="64" t="s">
        <v>21</v>
      </c>
      <c r="D250" s="106">
        <v>179.6</v>
      </c>
      <c r="E250" s="106"/>
      <c r="F250" s="65">
        <v>1</v>
      </c>
      <c r="G250" s="66">
        <v>179.6</v>
      </c>
    </row>
    <row r="251" spans="1:7" ht="15" customHeight="1">
      <c r="A251" s="36"/>
      <c r="B251" s="36"/>
      <c r="C251" s="36"/>
      <c r="D251" s="36"/>
      <c r="E251" s="36"/>
      <c r="F251" s="67" t="s">
        <v>227</v>
      </c>
      <c r="G251" s="68">
        <v>179.6</v>
      </c>
    </row>
    <row r="252" spans="1:7" ht="15" customHeight="1">
      <c r="A252" s="36"/>
      <c r="B252" s="36"/>
      <c r="C252" s="36"/>
      <c r="D252" s="36"/>
      <c r="E252" s="36"/>
      <c r="F252" s="74" t="s">
        <v>238</v>
      </c>
      <c r="G252" s="75">
        <v>179.6</v>
      </c>
    </row>
    <row r="253" spans="1:7" ht="15" customHeight="1">
      <c r="A253" s="36"/>
      <c r="B253" s="36"/>
      <c r="C253" s="36"/>
      <c r="D253" s="36"/>
      <c r="E253" s="36"/>
      <c r="F253" s="74" t="s">
        <v>239</v>
      </c>
      <c r="G253" s="75">
        <v>179.6</v>
      </c>
    </row>
    <row r="254" spans="1:7" ht="15" customHeight="1">
      <c r="A254" s="36"/>
      <c r="B254" s="36"/>
      <c r="C254" s="36"/>
      <c r="D254" s="36"/>
      <c r="E254" s="36"/>
      <c r="F254" s="74" t="s">
        <v>240</v>
      </c>
      <c r="G254" s="75">
        <v>223.46</v>
      </c>
    </row>
    <row r="255" spans="1:7" ht="20.100000000000001" customHeight="1">
      <c r="A255" s="107" t="s">
        <v>356</v>
      </c>
      <c r="B255" s="107"/>
      <c r="C255" s="107"/>
      <c r="D255" s="107"/>
      <c r="E255" s="107"/>
      <c r="F255" s="107"/>
      <c r="G255" s="107"/>
    </row>
    <row r="256" spans="1:7" ht="15" customHeight="1">
      <c r="A256" s="58" t="s">
        <v>213</v>
      </c>
      <c r="B256" s="59" t="s">
        <v>214</v>
      </c>
      <c r="C256" s="59" t="s">
        <v>215</v>
      </c>
      <c r="D256" s="108" t="s">
        <v>216</v>
      </c>
      <c r="E256" s="108"/>
      <c r="F256" s="60" t="s">
        <v>217</v>
      </c>
      <c r="G256" s="61" t="s">
        <v>218</v>
      </c>
    </row>
    <row r="257" spans="1:7" ht="21" customHeight="1">
      <c r="A257" s="62" t="s">
        <v>98</v>
      </c>
      <c r="B257" s="63" t="s">
        <v>97</v>
      </c>
      <c r="C257" s="64" t="s">
        <v>99</v>
      </c>
      <c r="D257" s="106">
        <v>55.8</v>
      </c>
      <c r="E257" s="106"/>
      <c r="F257" s="65">
        <v>1</v>
      </c>
      <c r="G257" s="66">
        <v>55.8</v>
      </c>
    </row>
    <row r="258" spans="1:7" ht="15" customHeight="1">
      <c r="A258" s="36"/>
      <c r="B258" s="36"/>
      <c r="C258" s="36"/>
      <c r="D258" s="36"/>
      <c r="E258" s="36"/>
      <c r="F258" s="67" t="s">
        <v>227</v>
      </c>
      <c r="G258" s="68">
        <v>55.8</v>
      </c>
    </row>
    <row r="259" spans="1:7" ht="15" customHeight="1">
      <c r="A259" s="36"/>
      <c r="B259" s="36"/>
      <c r="C259" s="36"/>
      <c r="D259" s="36"/>
      <c r="E259" s="36"/>
      <c r="F259" s="74" t="s">
        <v>238</v>
      </c>
      <c r="G259" s="75">
        <v>55.8</v>
      </c>
    </row>
    <row r="260" spans="1:7" ht="15" customHeight="1">
      <c r="A260" s="36"/>
      <c r="B260" s="36"/>
      <c r="C260" s="36"/>
      <c r="D260" s="36"/>
      <c r="E260" s="36"/>
      <c r="F260" s="74" t="s">
        <v>239</v>
      </c>
      <c r="G260" s="75">
        <v>55.8</v>
      </c>
    </row>
    <row r="261" spans="1:7" ht="15" customHeight="1">
      <c r="A261" s="36"/>
      <c r="B261" s="36"/>
      <c r="C261" s="36"/>
      <c r="D261" s="36"/>
      <c r="E261" s="36"/>
      <c r="F261" s="74" t="s">
        <v>240</v>
      </c>
      <c r="G261" s="75">
        <v>69.430000000000007</v>
      </c>
    </row>
    <row r="262" spans="1:7" ht="21.9" customHeight="1">
      <c r="A262" s="107" t="s">
        <v>357</v>
      </c>
      <c r="B262" s="107"/>
      <c r="C262" s="107"/>
      <c r="D262" s="107"/>
      <c r="E262" s="107"/>
      <c r="F262" s="107"/>
      <c r="G262" s="107"/>
    </row>
    <row r="263" spans="1:7" ht="15" customHeight="1">
      <c r="A263" s="58" t="s">
        <v>213</v>
      </c>
      <c r="B263" s="59" t="s">
        <v>214</v>
      </c>
      <c r="C263" s="59" t="s">
        <v>215</v>
      </c>
      <c r="D263" s="108" t="s">
        <v>216</v>
      </c>
      <c r="E263" s="108"/>
      <c r="F263" s="60" t="s">
        <v>217</v>
      </c>
      <c r="G263" s="61" t="s">
        <v>218</v>
      </c>
    </row>
    <row r="264" spans="1:7" ht="29.1" customHeight="1">
      <c r="A264" s="62" t="s">
        <v>102</v>
      </c>
      <c r="B264" s="63" t="s">
        <v>101</v>
      </c>
      <c r="C264" s="64" t="s">
        <v>26</v>
      </c>
      <c r="D264" s="106">
        <v>16.98</v>
      </c>
      <c r="E264" s="106"/>
      <c r="F264" s="65">
        <v>1</v>
      </c>
      <c r="G264" s="66">
        <v>16.98</v>
      </c>
    </row>
    <row r="265" spans="1:7" ht="15" customHeight="1">
      <c r="A265" s="36"/>
      <c r="B265" s="36"/>
      <c r="C265" s="36"/>
      <c r="D265" s="36"/>
      <c r="E265" s="36"/>
      <c r="F265" s="67" t="s">
        <v>227</v>
      </c>
      <c r="G265" s="68">
        <v>16.98</v>
      </c>
    </row>
    <row r="266" spans="1:7" ht="15" customHeight="1">
      <c r="A266" s="36"/>
      <c r="B266" s="36"/>
      <c r="C266" s="36"/>
      <c r="D266" s="36"/>
      <c r="E266" s="36"/>
      <c r="F266" s="74" t="s">
        <v>238</v>
      </c>
      <c r="G266" s="75">
        <v>16.98</v>
      </c>
    </row>
    <row r="267" spans="1:7" ht="15" customHeight="1">
      <c r="A267" s="36"/>
      <c r="B267" s="36"/>
      <c r="C267" s="36"/>
      <c r="D267" s="36"/>
      <c r="E267" s="36"/>
      <c r="F267" s="74" t="s">
        <v>239</v>
      </c>
      <c r="G267" s="75">
        <v>16.98</v>
      </c>
    </row>
    <row r="268" spans="1:7" ht="15" customHeight="1">
      <c r="A268" s="36"/>
      <c r="B268" s="36"/>
      <c r="C268" s="36"/>
      <c r="D268" s="36"/>
      <c r="E268" s="36"/>
      <c r="F268" s="74" t="s">
        <v>240</v>
      </c>
      <c r="G268" s="75">
        <v>21.13</v>
      </c>
    </row>
    <row r="269" spans="1:7" ht="21.9" customHeight="1">
      <c r="A269" s="107" t="s">
        <v>358</v>
      </c>
      <c r="B269" s="107"/>
      <c r="C269" s="107"/>
      <c r="D269" s="107"/>
      <c r="E269" s="107"/>
      <c r="F269" s="107"/>
      <c r="G269" s="107"/>
    </row>
    <row r="270" spans="1:7" ht="15" customHeight="1">
      <c r="A270" s="58" t="s">
        <v>213</v>
      </c>
      <c r="B270" s="59" t="s">
        <v>214</v>
      </c>
      <c r="C270" s="59" t="s">
        <v>215</v>
      </c>
      <c r="D270" s="108" t="s">
        <v>216</v>
      </c>
      <c r="E270" s="108"/>
      <c r="F270" s="60" t="s">
        <v>217</v>
      </c>
      <c r="G270" s="61" t="s">
        <v>218</v>
      </c>
    </row>
    <row r="271" spans="1:7" ht="29.1" customHeight="1">
      <c r="A271" s="62" t="s">
        <v>105</v>
      </c>
      <c r="B271" s="63" t="s">
        <v>104</v>
      </c>
      <c r="C271" s="64" t="s">
        <v>26</v>
      </c>
      <c r="D271" s="106">
        <v>70.8</v>
      </c>
      <c r="E271" s="106"/>
      <c r="F271" s="65">
        <v>1</v>
      </c>
      <c r="G271" s="66">
        <v>70.8</v>
      </c>
    </row>
    <row r="272" spans="1:7" ht="15" customHeight="1">
      <c r="A272" s="36"/>
      <c r="B272" s="36"/>
      <c r="C272" s="36"/>
      <c r="D272" s="36"/>
      <c r="E272" s="36"/>
      <c r="F272" s="67" t="s">
        <v>227</v>
      </c>
      <c r="G272" s="68">
        <v>70.8</v>
      </c>
    </row>
    <row r="273" spans="1:7" ht="15" customHeight="1">
      <c r="A273" s="36"/>
      <c r="B273" s="36"/>
      <c r="C273" s="36"/>
      <c r="D273" s="36"/>
      <c r="E273" s="36"/>
      <c r="F273" s="74" t="s">
        <v>238</v>
      </c>
      <c r="G273" s="75">
        <v>70.8</v>
      </c>
    </row>
    <row r="274" spans="1:7" ht="15" customHeight="1">
      <c r="A274" s="36"/>
      <c r="B274" s="36"/>
      <c r="C274" s="36"/>
      <c r="D274" s="36"/>
      <c r="E274" s="36"/>
      <c r="F274" s="74" t="s">
        <v>239</v>
      </c>
      <c r="G274" s="75">
        <v>70.8</v>
      </c>
    </row>
    <row r="275" spans="1:7" ht="15" customHeight="1">
      <c r="A275" s="36"/>
      <c r="B275" s="36"/>
      <c r="C275" s="36"/>
      <c r="D275" s="36"/>
      <c r="E275" s="36"/>
      <c r="F275" s="74" t="s">
        <v>240</v>
      </c>
      <c r="G275" s="75">
        <v>88.09</v>
      </c>
    </row>
    <row r="276" spans="1:7" ht="20.100000000000001" customHeight="1">
      <c r="A276" s="107" t="s">
        <v>359</v>
      </c>
      <c r="B276" s="107"/>
      <c r="C276" s="107"/>
      <c r="D276" s="107"/>
      <c r="E276" s="107"/>
      <c r="F276" s="107"/>
      <c r="G276" s="107"/>
    </row>
    <row r="277" spans="1:7" ht="15" customHeight="1">
      <c r="A277" s="58" t="s">
        <v>213</v>
      </c>
      <c r="B277" s="59" t="s">
        <v>214</v>
      </c>
      <c r="C277" s="59" t="s">
        <v>215</v>
      </c>
      <c r="D277" s="108" t="s">
        <v>216</v>
      </c>
      <c r="E277" s="108"/>
      <c r="F277" s="60" t="s">
        <v>217</v>
      </c>
      <c r="G277" s="61" t="s">
        <v>218</v>
      </c>
    </row>
    <row r="278" spans="1:7" ht="21" customHeight="1">
      <c r="A278" s="62" t="s">
        <v>108</v>
      </c>
      <c r="B278" s="63" t="s">
        <v>107</v>
      </c>
      <c r="C278" s="64" t="s">
        <v>26</v>
      </c>
      <c r="D278" s="106">
        <v>88.21</v>
      </c>
      <c r="E278" s="106"/>
      <c r="F278" s="65">
        <v>1</v>
      </c>
      <c r="G278" s="66">
        <v>88.21</v>
      </c>
    </row>
    <row r="279" spans="1:7" ht="15" customHeight="1">
      <c r="A279" s="36"/>
      <c r="B279" s="36"/>
      <c r="C279" s="36"/>
      <c r="D279" s="36"/>
      <c r="E279" s="36"/>
      <c r="F279" s="67" t="s">
        <v>227</v>
      </c>
      <c r="G279" s="68">
        <v>88.21</v>
      </c>
    </row>
    <row r="280" spans="1:7" ht="15" customHeight="1">
      <c r="A280" s="36"/>
      <c r="B280" s="36"/>
      <c r="C280" s="36"/>
      <c r="D280" s="36"/>
      <c r="E280" s="36"/>
      <c r="F280" s="74" t="s">
        <v>238</v>
      </c>
      <c r="G280" s="75">
        <v>88.21</v>
      </c>
    </row>
    <row r="281" spans="1:7" ht="15" customHeight="1">
      <c r="A281" s="36"/>
      <c r="B281" s="36"/>
      <c r="C281" s="36"/>
      <c r="D281" s="36"/>
      <c r="E281" s="36"/>
      <c r="F281" s="74" t="s">
        <v>239</v>
      </c>
      <c r="G281" s="75">
        <v>88.21</v>
      </c>
    </row>
    <row r="282" spans="1:7" ht="15" customHeight="1">
      <c r="A282" s="36"/>
      <c r="B282" s="36"/>
      <c r="C282" s="36"/>
      <c r="D282" s="36"/>
      <c r="E282" s="36"/>
      <c r="F282" s="74" t="s">
        <v>240</v>
      </c>
      <c r="G282" s="75">
        <v>109.75</v>
      </c>
    </row>
    <row r="283" spans="1:7" ht="21.9" customHeight="1">
      <c r="A283" s="107" t="s">
        <v>360</v>
      </c>
      <c r="B283" s="107"/>
      <c r="C283" s="107"/>
      <c r="D283" s="107"/>
      <c r="E283" s="107"/>
      <c r="F283" s="107"/>
      <c r="G283" s="107"/>
    </row>
    <row r="284" spans="1:7" ht="15" customHeight="1">
      <c r="A284" s="58" t="s">
        <v>213</v>
      </c>
      <c r="B284" s="59" t="s">
        <v>214</v>
      </c>
      <c r="C284" s="59" t="s">
        <v>215</v>
      </c>
      <c r="D284" s="108" t="s">
        <v>216</v>
      </c>
      <c r="E284" s="108"/>
      <c r="F284" s="60" t="s">
        <v>217</v>
      </c>
      <c r="G284" s="61" t="s">
        <v>218</v>
      </c>
    </row>
    <row r="285" spans="1:7" ht="38.1" customHeight="1">
      <c r="A285" s="62" t="s">
        <v>111</v>
      </c>
      <c r="B285" s="63" t="s">
        <v>110</v>
      </c>
      <c r="C285" s="64" t="s">
        <v>26</v>
      </c>
      <c r="D285" s="106">
        <v>51.1</v>
      </c>
      <c r="E285" s="106"/>
      <c r="F285" s="65">
        <v>1</v>
      </c>
      <c r="G285" s="66">
        <v>51.1</v>
      </c>
    </row>
    <row r="286" spans="1:7" ht="15" customHeight="1">
      <c r="A286" s="36"/>
      <c r="B286" s="36"/>
      <c r="C286" s="36"/>
      <c r="D286" s="36"/>
      <c r="E286" s="36"/>
      <c r="F286" s="67" t="s">
        <v>227</v>
      </c>
      <c r="G286" s="68">
        <v>51.1</v>
      </c>
    </row>
    <row r="287" spans="1:7" ht="15" customHeight="1">
      <c r="A287" s="36"/>
      <c r="B287" s="36"/>
      <c r="C287" s="36"/>
      <c r="D287" s="36"/>
      <c r="E287" s="36"/>
      <c r="F287" s="74" t="s">
        <v>238</v>
      </c>
      <c r="G287" s="75">
        <v>51.1</v>
      </c>
    </row>
    <row r="288" spans="1:7" ht="15" customHeight="1">
      <c r="A288" s="36"/>
      <c r="B288" s="36"/>
      <c r="C288" s="36"/>
      <c r="D288" s="36"/>
      <c r="E288" s="36"/>
      <c r="F288" s="74" t="s">
        <v>239</v>
      </c>
      <c r="G288" s="75">
        <v>51.1</v>
      </c>
    </row>
    <row r="289" spans="1:7" ht="15" customHeight="1">
      <c r="A289" s="36"/>
      <c r="B289" s="36"/>
      <c r="C289" s="36"/>
      <c r="D289" s="36"/>
      <c r="E289" s="36"/>
      <c r="F289" s="74" t="s">
        <v>240</v>
      </c>
      <c r="G289" s="75">
        <v>63.58</v>
      </c>
    </row>
    <row r="290" spans="1:7" ht="20.100000000000001" customHeight="1">
      <c r="A290" s="107" t="s">
        <v>361</v>
      </c>
      <c r="B290" s="107"/>
      <c r="C290" s="107"/>
      <c r="D290" s="107"/>
      <c r="E290" s="107"/>
      <c r="F290" s="107"/>
      <c r="G290" s="107"/>
    </row>
    <row r="291" spans="1:7" ht="15" customHeight="1">
      <c r="A291" s="58" t="s">
        <v>213</v>
      </c>
      <c r="B291" s="59" t="s">
        <v>214</v>
      </c>
      <c r="C291" s="59" t="s">
        <v>215</v>
      </c>
      <c r="D291" s="108" t="s">
        <v>216</v>
      </c>
      <c r="E291" s="108"/>
      <c r="F291" s="60" t="s">
        <v>217</v>
      </c>
      <c r="G291" s="61" t="s">
        <v>218</v>
      </c>
    </row>
    <row r="292" spans="1:7" ht="15" customHeight="1">
      <c r="A292" s="62" t="s">
        <v>114</v>
      </c>
      <c r="B292" s="63" t="s">
        <v>113</v>
      </c>
      <c r="C292" s="64" t="s">
        <v>71</v>
      </c>
      <c r="D292" s="106">
        <v>42.4</v>
      </c>
      <c r="E292" s="106"/>
      <c r="F292" s="65">
        <v>1</v>
      </c>
      <c r="G292" s="66">
        <v>42.4</v>
      </c>
    </row>
    <row r="293" spans="1:7" ht="15" customHeight="1">
      <c r="A293" s="36"/>
      <c r="B293" s="36"/>
      <c r="C293" s="36"/>
      <c r="D293" s="36"/>
      <c r="E293" s="36"/>
      <c r="F293" s="67" t="s">
        <v>227</v>
      </c>
      <c r="G293" s="68">
        <v>42.4</v>
      </c>
    </row>
    <row r="294" spans="1:7" ht="15" customHeight="1">
      <c r="A294" s="36"/>
      <c r="B294" s="36"/>
      <c r="C294" s="36"/>
      <c r="D294" s="36"/>
      <c r="E294" s="36"/>
      <c r="F294" s="74" t="s">
        <v>238</v>
      </c>
      <c r="G294" s="75">
        <v>42.4</v>
      </c>
    </row>
    <row r="295" spans="1:7" ht="15" customHeight="1">
      <c r="A295" s="36"/>
      <c r="B295" s="36"/>
      <c r="C295" s="36"/>
      <c r="D295" s="36"/>
      <c r="E295" s="36"/>
      <c r="F295" s="74" t="s">
        <v>239</v>
      </c>
      <c r="G295" s="75">
        <v>42.4</v>
      </c>
    </row>
    <row r="296" spans="1:7" ht="15" customHeight="1">
      <c r="A296" s="36"/>
      <c r="B296" s="36"/>
      <c r="C296" s="36"/>
      <c r="D296" s="36"/>
      <c r="E296" s="36"/>
      <c r="F296" s="74" t="s">
        <v>240</v>
      </c>
      <c r="G296" s="75">
        <v>52.75</v>
      </c>
    </row>
    <row r="297" spans="1:7" ht="20.100000000000001" customHeight="1">
      <c r="A297" s="107" t="s">
        <v>362</v>
      </c>
      <c r="B297" s="107"/>
      <c r="C297" s="107"/>
      <c r="D297" s="107"/>
      <c r="E297" s="107"/>
      <c r="F297" s="107"/>
      <c r="G297" s="107"/>
    </row>
    <row r="298" spans="1:7" ht="15" customHeight="1">
      <c r="A298" s="58" t="s">
        <v>213</v>
      </c>
      <c r="B298" s="59" t="s">
        <v>214</v>
      </c>
      <c r="C298" s="59" t="s">
        <v>215</v>
      </c>
      <c r="D298" s="108" t="s">
        <v>216</v>
      </c>
      <c r="E298" s="108"/>
      <c r="F298" s="60" t="s">
        <v>217</v>
      </c>
      <c r="G298" s="61" t="s">
        <v>218</v>
      </c>
    </row>
    <row r="299" spans="1:7" ht="21" customHeight="1">
      <c r="A299" s="62" t="s">
        <v>117</v>
      </c>
      <c r="B299" s="63" t="s">
        <v>116</v>
      </c>
      <c r="C299" s="64" t="s">
        <v>26</v>
      </c>
      <c r="D299" s="106">
        <v>324.89</v>
      </c>
      <c r="E299" s="106"/>
      <c r="F299" s="65">
        <v>1</v>
      </c>
      <c r="G299" s="66">
        <v>324.89</v>
      </c>
    </row>
    <row r="300" spans="1:7" ht="15" customHeight="1">
      <c r="A300" s="36"/>
      <c r="B300" s="36"/>
      <c r="C300" s="36"/>
      <c r="D300" s="36"/>
      <c r="E300" s="36"/>
      <c r="F300" s="67" t="s">
        <v>227</v>
      </c>
      <c r="G300" s="68">
        <v>324.89</v>
      </c>
    </row>
    <row r="301" spans="1:7" ht="15" customHeight="1">
      <c r="A301" s="36"/>
      <c r="B301" s="36"/>
      <c r="C301" s="36"/>
      <c r="D301" s="36"/>
      <c r="E301" s="36"/>
      <c r="F301" s="74" t="s">
        <v>238</v>
      </c>
      <c r="G301" s="75">
        <v>324.89</v>
      </c>
    </row>
    <row r="302" spans="1:7" ht="15" customHeight="1">
      <c r="A302" s="36"/>
      <c r="B302" s="36"/>
      <c r="C302" s="36"/>
      <c r="D302" s="36"/>
      <c r="E302" s="36"/>
      <c r="F302" s="74" t="s">
        <v>239</v>
      </c>
      <c r="G302" s="75">
        <v>324.89</v>
      </c>
    </row>
    <row r="303" spans="1:7" ht="15" customHeight="1">
      <c r="A303" s="36"/>
      <c r="B303" s="36"/>
      <c r="C303" s="36"/>
      <c r="D303" s="36"/>
      <c r="E303" s="36"/>
      <c r="F303" s="74" t="s">
        <v>240</v>
      </c>
      <c r="G303" s="75">
        <v>404.23</v>
      </c>
    </row>
    <row r="304" spans="1:7" ht="20.100000000000001" customHeight="1">
      <c r="A304" s="107" t="s">
        <v>363</v>
      </c>
      <c r="B304" s="107"/>
      <c r="C304" s="107"/>
      <c r="D304" s="107"/>
      <c r="E304" s="107"/>
      <c r="F304" s="107"/>
      <c r="G304" s="107"/>
    </row>
    <row r="305" spans="1:7" ht="15" customHeight="1">
      <c r="A305" s="58" t="s">
        <v>213</v>
      </c>
      <c r="B305" s="59" t="s">
        <v>214</v>
      </c>
      <c r="C305" s="59" t="s">
        <v>215</v>
      </c>
      <c r="D305" s="108" t="s">
        <v>216</v>
      </c>
      <c r="E305" s="108"/>
      <c r="F305" s="60" t="s">
        <v>217</v>
      </c>
      <c r="G305" s="61" t="s">
        <v>218</v>
      </c>
    </row>
    <row r="306" spans="1:7" ht="15" customHeight="1">
      <c r="A306" s="62" t="s">
        <v>364</v>
      </c>
      <c r="B306" s="63" t="s">
        <v>119</v>
      </c>
      <c r="C306" s="64" t="s">
        <v>21</v>
      </c>
      <c r="D306" s="106">
        <v>124.76</v>
      </c>
      <c r="E306" s="106"/>
      <c r="F306" s="65">
        <v>1</v>
      </c>
      <c r="G306" s="66">
        <v>124.76</v>
      </c>
    </row>
    <row r="307" spans="1:7" ht="15" customHeight="1">
      <c r="A307" s="36"/>
      <c r="B307" s="36"/>
      <c r="C307" s="36"/>
      <c r="D307" s="36"/>
      <c r="E307" s="36"/>
      <c r="F307" s="67" t="s">
        <v>227</v>
      </c>
      <c r="G307" s="68">
        <v>124.76</v>
      </c>
    </row>
    <row r="308" spans="1:7" ht="15" customHeight="1">
      <c r="A308" s="36"/>
      <c r="B308" s="36"/>
      <c r="C308" s="36"/>
      <c r="D308" s="36"/>
      <c r="E308" s="36"/>
      <c r="F308" s="74" t="s">
        <v>238</v>
      </c>
      <c r="G308" s="75">
        <v>124.76</v>
      </c>
    </row>
    <row r="309" spans="1:7" ht="15" customHeight="1">
      <c r="A309" s="36"/>
      <c r="B309" s="36"/>
      <c r="C309" s="36"/>
      <c r="D309" s="36"/>
      <c r="E309" s="36"/>
      <c r="F309" s="74" t="s">
        <v>239</v>
      </c>
      <c r="G309" s="75">
        <v>124.76</v>
      </c>
    </row>
    <row r="310" spans="1:7" ht="15" customHeight="1">
      <c r="A310" s="36"/>
      <c r="B310" s="36"/>
      <c r="C310" s="36"/>
      <c r="D310" s="36"/>
      <c r="E310" s="36"/>
      <c r="F310" s="74" t="s">
        <v>240</v>
      </c>
      <c r="G310" s="75">
        <v>155.22999999999999</v>
      </c>
    </row>
    <row r="311" spans="1:7" ht="20.100000000000001" customHeight="1">
      <c r="A311" s="107" t="s">
        <v>365</v>
      </c>
      <c r="B311" s="107"/>
      <c r="C311" s="107"/>
      <c r="D311" s="107"/>
      <c r="E311" s="107"/>
      <c r="F311" s="107"/>
      <c r="G311" s="107"/>
    </row>
    <row r="312" spans="1:7" ht="15" customHeight="1">
      <c r="A312" s="58" t="s">
        <v>213</v>
      </c>
      <c r="B312" s="59" t="s">
        <v>214</v>
      </c>
      <c r="C312" s="59" t="s">
        <v>215</v>
      </c>
      <c r="D312" s="108" t="s">
        <v>216</v>
      </c>
      <c r="E312" s="108"/>
      <c r="F312" s="60" t="s">
        <v>217</v>
      </c>
      <c r="G312" s="61" t="s">
        <v>218</v>
      </c>
    </row>
    <row r="313" spans="1:7" ht="15" customHeight="1">
      <c r="A313" s="62" t="s">
        <v>366</v>
      </c>
      <c r="B313" s="63" t="s">
        <v>122</v>
      </c>
      <c r="C313" s="64" t="s">
        <v>21</v>
      </c>
      <c r="D313" s="106">
        <v>10.44</v>
      </c>
      <c r="E313" s="106"/>
      <c r="F313" s="65">
        <v>1</v>
      </c>
      <c r="G313" s="66">
        <v>10.44</v>
      </c>
    </row>
    <row r="314" spans="1:7" ht="15" customHeight="1">
      <c r="A314" s="36"/>
      <c r="B314" s="36"/>
      <c r="C314" s="36"/>
      <c r="D314" s="36"/>
      <c r="E314" s="36"/>
      <c r="F314" s="67" t="s">
        <v>227</v>
      </c>
      <c r="G314" s="68">
        <v>10.44</v>
      </c>
    </row>
    <row r="315" spans="1:7" ht="15" customHeight="1">
      <c r="A315" s="36"/>
      <c r="B315" s="36"/>
      <c r="C315" s="36"/>
      <c r="D315" s="36"/>
      <c r="E315" s="36"/>
      <c r="F315" s="74" t="s">
        <v>238</v>
      </c>
      <c r="G315" s="75">
        <v>10.44</v>
      </c>
    </row>
    <row r="316" spans="1:7" ht="15" customHeight="1">
      <c r="A316" s="36"/>
      <c r="B316" s="36"/>
      <c r="C316" s="36"/>
      <c r="D316" s="36"/>
      <c r="E316" s="36"/>
      <c r="F316" s="74" t="s">
        <v>239</v>
      </c>
      <c r="G316" s="75">
        <v>10.44</v>
      </c>
    </row>
    <row r="317" spans="1:7" ht="15" customHeight="1">
      <c r="A317" s="36"/>
      <c r="B317" s="36"/>
      <c r="C317" s="36"/>
      <c r="D317" s="36"/>
      <c r="E317" s="36"/>
      <c r="F317" s="74" t="s">
        <v>240</v>
      </c>
      <c r="G317" s="75">
        <v>12.99</v>
      </c>
    </row>
    <row r="318" spans="1:7" ht="21.9" customHeight="1">
      <c r="A318" s="107" t="s">
        <v>367</v>
      </c>
      <c r="B318" s="107"/>
      <c r="C318" s="107"/>
      <c r="D318" s="107"/>
      <c r="E318" s="107"/>
      <c r="F318" s="107"/>
      <c r="G318" s="107"/>
    </row>
    <row r="319" spans="1:7" ht="15" customHeight="1">
      <c r="A319" s="58" t="s">
        <v>213</v>
      </c>
      <c r="B319" s="59" t="s">
        <v>214</v>
      </c>
      <c r="C319" s="59" t="s">
        <v>215</v>
      </c>
      <c r="D319" s="108" t="s">
        <v>216</v>
      </c>
      <c r="E319" s="108"/>
      <c r="F319" s="60" t="s">
        <v>217</v>
      </c>
      <c r="G319" s="61" t="s">
        <v>218</v>
      </c>
    </row>
    <row r="320" spans="1:7" ht="38.1" customHeight="1">
      <c r="A320" s="62" t="s">
        <v>126</v>
      </c>
      <c r="B320" s="63" t="s">
        <v>125</v>
      </c>
      <c r="C320" s="64" t="s">
        <v>71</v>
      </c>
      <c r="D320" s="106">
        <v>136.44</v>
      </c>
      <c r="E320" s="106"/>
      <c r="F320" s="65">
        <v>1</v>
      </c>
      <c r="G320" s="66">
        <v>136.44</v>
      </c>
    </row>
    <row r="321" spans="1:7" ht="15" customHeight="1">
      <c r="A321" s="36"/>
      <c r="B321" s="36"/>
      <c r="C321" s="36"/>
      <c r="D321" s="36"/>
      <c r="E321" s="36"/>
      <c r="F321" s="67" t="s">
        <v>227</v>
      </c>
      <c r="G321" s="68">
        <v>136.44</v>
      </c>
    </row>
    <row r="322" spans="1:7" ht="15" customHeight="1">
      <c r="A322" s="36"/>
      <c r="B322" s="36"/>
      <c r="C322" s="36"/>
      <c r="D322" s="36"/>
      <c r="E322" s="36"/>
      <c r="F322" s="74" t="s">
        <v>238</v>
      </c>
      <c r="G322" s="75">
        <v>136.44</v>
      </c>
    </row>
    <row r="323" spans="1:7" ht="15" customHeight="1">
      <c r="A323" s="36"/>
      <c r="B323" s="36"/>
      <c r="C323" s="36"/>
      <c r="D323" s="36"/>
      <c r="E323" s="36"/>
      <c r="F323" s="74" t="s">
        <v>239</v>
      </c>
      <c r="G323" s="75">
        <v>136.44</v>
      </c>
    </row>
    <row r="324" spans="1:7" ht="15" customHeight="1">
      <c r="A324" s="36"/>
      <c r="B324" s="36"/>
      <c r="C324" s="36"/>
      <c r="D324" s="36"/>
      <c r="E324" s="36"/>
      <c r="F324" s="74" t="s">
        <v>240</v>
      </c>
      <c r="G324" s="75">
        <v>169.76</v>
      </c>
    </row>
    <row r="325" spans="1:7" ht="21.9" customHeight="1">
      <c r="A325" s="107" t="s">
        <v>368</v>
      </c>
      <c r="B325" s="107"/>
      <c r="C325" s="107"/>
      <c r="D325" s="107"/>
      <c r="E325" s="107"/>
      <c r="F325" s="107"/>
      <c r="G325" s="107"/>
    </row>
    <row r="326" spans="1:7" ht="15" customHeight="1">
      <c r="A326" s="58" t="s">
        <v>213</v>
      </c>
      <c r="B326" s="59" t="s">
        <v>214</v>
      </c>
      <c r="C326" s="59" t="s">
        <v>215</v>
      </c>
      <c r="D326" s="108" t="s">
        <v>216</v>
      </c>
      <c r="E326" s="108"/>
      <c r="F326" s="60" t="s">
        <v>217</v>
      </c>
      <c r="G326" s="61" t="s">
        <v>218</v>
      </c>
    </row>
    <row r="327" spans="1:7" ht="29.1" customHeight="1">
      <c r="A327" s="62" t="s">
        <v>129</v>
      </c>
      <c r="B327" s="63" t="s">
        <v>128</v>
      </c>
      <c r="C327" s="64" t="s">
        <v>26</v>
      </c>
      <c r="D327" s="106">
        <v>32.450000000000003</v>
      </c>
      <c r="E327" s="106"/>
      <c r="F327" s="65">
        <v>1</v>
      </c>
      <c r="G327" s="66">
        <v>32.450000000000003</v>
      </c>
    </row>
    <row r="328" spans="1:7" ht="15" customHeight="1">
      <c r="A328" s="36"/>
      <c r="B328" s="36"/>
      <c r="C328" s="36"/>
      <c r="D328" s="36"/>
      <c r="E328" s="36"/>
      <c r="F328" s="67" t="s">
        <v>227</v>
      </c>
      <c r="G328" s="68">
        <v>32.450000000000003</v>
      </c>
    </row>
    <row r="329" spans="1:7" ht="15" customHeight="1">
      <c r="A329" s="36"/>
      <c r="B329" s="36"/>
      <c r="C329" s="36"/>
      <c r="D329" s="36"/>
      <c r="E329" s="36"/>
      <c r="F329" s="74" t="s">
        <v>238</v>
      </c>
      <c r="G329" s="75">
        <v>32.450000000000003</v>
      </c>
    </row>
    <row r="330" spans="1:7" ht="15" customHeight="1">
      <c r="A330" s="36"/>
      <c r="B330" s="36"/>
      <c r="C330" s="36"/>
      <c r="D330" s="36"/>
      <c r="E330" s="36"/>
      <c r="F330" s="74" t="s">
        <v>239</v>
      </c>
      <c r="G330" s="75">
        <v>32.450000000000003</v>
      </c>
    </row>
    <row r="331" spans="1:7" ht="15" customHeight="1">
      <c r="A331" s="36"/>
      <c r="B331" s="36"/>
      <c r="C331" s="36"/>
      <c r="D331" s="36"/>
      <c r="E331" s="36"/>
      <c r="F331" s="74" t="s">
        <v>240</v>
      </c>
      <c r="G331" s="75">
        <v>40.369999999999997</v>
      </c>
    </row>
    <row r="332" spans="1:7" ht="21.9" customHeight="1">
      <c r="A332" s="107" t="s">
        <v>369</v>
      </c>
      <c r="B332" s="107"/>
      <c r="C332" s="107"/>
      <c r="D332" s="107"/>
      <c r="E332" s="107"/>
      <c r="F332" s="107"/>
      <c r="G332" s="107"/>
    </row>
    <row r="333" spans="1:7" ht="15" customHeight="1">
      <c r="A333" s="58" t="s">
        <v>213</v>
      </c>
      <c r="B333" s="59" t="s">
        <v>214</v>
      </c>
      <c r="C333" s="59" t="s">
        <v>215</v>
      </c>
      <c r="D333" s="108" t="s">
        <v>216</v>
      </c>
      <c r="E333" s="108"/>
      <c r="F333" s="60" t="s">
        <v>217</v>
      </c>
      <c r="G333" s="61" t="s">
        <v>218</v>
      </c>
    </row>
    <row r="334" spans="1:7" ht="29.1" customHeight="1">
      <c r="A334" s="62" t="s">
        <v>132</v>
      </c>
      <c r="B334" s="63" t="s">
        <v>131</v>
      </c>
      <c r="C334" s="64" t="s">
        <v>26</v>
      </c>
      <c r="D334" s="106">
        <v>10.050000000000001</v>
      </c>
      <c r="E334" s="106"/>
      <c r="F334" s="65">
        <v>1</v>
      </c>
      <c r="G334" s="66">
        <v>10.050000000000001</v>
      </c>
    </row>
    <row r="335" spans="1:7" ht="15" customHeight="1">
      <c r="A335" s="36"/>
      <c r="B335" s="36"/>
      <c r="C335" s="36"/>
      <c r="D335" s="36"/>
      <c r="E335" s="36"/>
      <c r="F335" s="67" t="s">
        <v>227</v>
      </c>
      <c r="G335" s="68">
        <v>10.050000000000001</v>
      </c>
    </row>
    <row r="336" spans="1:7" ht="15" customHeight="1">
      <c r="A336" s="36"/>
      <c r="B336" s="36"/>
      <c r="C336" s="36"/>
      <c r="D336" s="36"/>
      <c r="E336" s="36"/>
      <c r="F336" s="74" t="s">
        <v>238</v>
      </c>
      <c r="G336" s="75">
        <v>10.050000000000001</v>
      </c>
    </row>
    <row r="337" spans="1:7" ht="15" customHeight="1">
      <c r="A337" s="36"/>
      <c r="B337" s="36"/>
      <c r="C337" s="36"/>
      <c r="D337" s="36"/>
      <c r="E337" s="36"/>
      <c r="F337" s="74" t="s">
        <v>239</v>
      </c>
      <c r="G337" s="75">
        <v>10.050000000000001</v>
      </c>
    </row>
    <row r="338" spans="1:7" ht="15" customHeight="1">
      <c r="A338" s="36"/>
      <c r="B338" s="36"/>
      <c r="C338" s="36"/>
      <c r="D338" s="36"/>
      <c r="E338" s="36"/>
      <c r="F338" s="74" t="s">
        <v>240</v>
      </c>
      <c r="G338" s="75">
        <v>12.5</v>
      </c>
    </row>
    <row r="339" spans="1:7" ht="20.100000000000001" customHeight="1">
      <c r="A339" s="107" t="s">
        <v>370</v>
      </c>
      <c r="B339" s="107"/>
      <c r="C339" s="107"/>
      <c r="D339" s="107"/>
      <c r="E339" s="107"/>
      <c r="F339" s="107"/>
      <c r="G339" s="107"/>
    </row>
    <row r="340" spans="1:7" ht="15" customHeight="1">
      <c r="A340" s="58" t="s">
        <v>245</v>
      </c>
      <c r="B340" s="59" t="s">
        <v>214</v>
      </c>
      <c r="C340" s="59" t="s">
        <v>215</v>
      </c>
      <c r="D340" s="108" t="s">
        <v>216</v>
      </c>
      <c r="E340" s="108"/>
      <c r="F340" s="60" t="s">
        <v>217</v>
      </c>
      <c r="G340" s="61" t="s">
        <v>218</v>
      </c>
    </row>
    <row r="341" spans="1:7" ht="21" customHeight="1">
      <c r="A341" s="62" t="s">
        <v>135</v>
      </c>
      <c r="B341" s="63" t="s">
        <v>134</v>
      </c>
      <c r="C341" s="64" t="s">
        <v>26</v>
      </c>
      <c r="D341" s="106">
        <v>34.020000000000003</v>
      </c>
      <c r="E341" s="106"/>
      <c r="F341" s="65">
        <v>1</v>
      </c>
      <c r="G341" s="66">
        <v>34.020000000000003</v>
      </c>
    </row>
    <row r="342" spans="1:7" ht="15" customHeight="1">
      <c r="A342" s="36"/>
      <c r="B342" s="36"/>
      <c r="C342" s="36"/>
      <c r="D342" s="36"/>
      <c r="E342" s="36"/>
      <c r="F342" s="67" t="s">
        <v>251</v>
      </c>
      <c r="G342" s="68">
        <v>34.020000000000003</v>
      </c>
    </row>
    <row r="343" spans="1:7" ht="15" customHeight="1">
      <c r="A343" s="36"/>
      <c r="B343" s="36"/>
      <c r="C343" s="36"/>
      <c r="D343" s="36"/>
      <c r="E343" s="36"/>
      <c r="F343" s="74" t="s">
        <v>238</v>
      </c>
      <c r="G343" s="75">
        <v>34.020000000000003</v>
      </c>
    </row>
    <row r="344" spans="1:7" ht="15" customHeight="1">
      <c r="A344" s="36"/>
      <c r="B344" s="36"/>
      <c r="C344" s="36"/>
      <c r="D344" s="36"/>
      <c r="E344" s="36"/>
      <c r="F344" s="74" t="s">
        <v>239</v>
      </c>
      <c r="G344" s="75">
        <v>34.020000000000003</v>
      </c>
    </row>
    <row r="345" spans="1:7" ht="15" customHeight="1">
      <c r="A345" s="36"/>
      <c r="B345" s="36"/>
      <c r="C345" s="36"/>
      <c r="D345" s="36"/>
      <c r="E345" s="36"/>
      <c r="F345" s="74" t="s">
        <v>240</v>
      </c>
      <c r="G345" s="75">
        <v>42.33</v>
      </c>
    </row>
    <row r="346" spans="1:7" ht="20.100000000000001" customHeight="1">
      <c r="A346" s="107" t="s">
        <v>371</v>
      </c>
      <c r="B346" s="107"/>
      <c r="C346" s="107"/>
      <c r="D346" s="107"/>
      <c r="E346" s="107"/>
      <c r="F346" s="107"/>
      <c r="G346" s="107"/>
    </row>
    <row r="347" spans="1:7" ht="15" customHeight="1">
      <c r="A347" s="58" t="s">
        <v>213</v>
      </c>
      <c r="B347" s="59" t="s">
        <v>214</v>
      </c>
      <c r="C347" s="59" t="s">
        <v>215</v>
      </c>
      <c r="D347" s="108" t="s">
        <v>216</v>
      </c>
      <c r="E347" s="108"/>
      <c r="F347" s="60" t="s">
        <v>217</v>
      </c>
      <c r="G347" s="61" t="s">
        <v>218</v>
      </c>
    </row>
    <row r="348" spans="1:7" ht="15" customHeight="1">
      <c r="A348" s="62" t="s">
        <v>138</v>
      </c>
      <c r="B348" s="63" t="s">
        <v>137</v>
      </c>
      <c r="C348" s="64" t="s">
        <v>71</v>
      </c>
      <c r="D348" s="106">
        <v>42.4</v>
      </c>
      <c r="E348" s="106"/>
      <c r="F348" s="65">
        <v>1</v>
      </c>
      <c r="G348" s="66">
        <v>42.4</v>
      </c>
    </row>
    <row r="349" spans="1:7" ht="15" customHeight="1">
      <c r="A349" s="36"/>
      <c r="B349" s="36"/>
      <c r="C349" s="36"/>
      <c r="D349" s="36"/>
      <c r="E349" s="36"/>
      <c r="F349" s="67" t="s">
        <v>227</v>
      </c>
      <c r="G349" s="68">
        <v>42.4</v>
      </c>
    </row>
    <row r="350" spans="1:7" ht="15" customHeight="1">
      <c r="A350" s="36"/>
      <c r="B350" s="36"/>
      <c r="C350" s="36"/>
      <c r="D350" s="36"/>
      <c r="E350" s="36"/>
      <c r="F350" s="74" t="s">
        <v>238</v>
      </c>
      <c r="G350" s="75">
        <v>42.4</v>
      </c>
    </row>
    <row r="351" spans="1:7" ht="15" customHeight="1">
      <c r="A351" s="36"/>
      <c r="B351" s="36"/>
      <c r="C351" s="36"/>
      <c r="D351" s="36"/>
      <c r="E351" s="36"/>
      <c r="F351" s="74" t="s">
        <v>239</v>
      </c>
      <c r="G351" s="75">
        <v>42.4</v>
      </c>
    </row>
    <row r="352" spans="1:7" ht="15" customHeight="1">
      <c r="A352" s="36"/>
      <c r="B352" s="36"/>
      <c r="C352" s="36"/>
      <c r="D352" s="36"/>
      <c r="E352" s="36"/>
      <c r="F352" s="74" t="s">
        <v>240</v>
      </c>
      <c r="G352" s="75">
        <v>52.75</v>
      </c>
    </row>
    <row r="353" spans="1:7" ht="20.100000000000001" customHeight="1">
      <c r="A353" s="107" t="s">
        <v>372</v>
      </c>
      <c r="B353" s="107"/>
      <c r="C353" s="107"/>
      <c r="D353" s="107"/>
      <c r="E353" s="107"/>
      <c r="F353" s="107"/>
      <c r="G353" s="107"/>
    </row>
    <row r="354" spans="1:7" ht="15" customHeight="1">
      <c r="A354" s="58" t="s">
        <v>213</v>
      </c>
      <c r="B354" s="59" t="s">
        <v>214</v>
      </c>
      <c r="C354" s="59" t="s">
        <v>215</v>
      </c>
      <c r="D354" s="108" t="s">
        <v>216</v>
      </c>
      <c r="E354" s="108"/>
      <c r="F354" s="60" t="s">
        <v>217</v>
      </c>
      <c r="G354" s="61" t="s">
        <v>218</v>
      </c>
    </row>
    <row r="355" spans="1:7" ht="21" customHeight="1">
      <c r="A355" s="62" t="s">
        <v>141</v>
      </c>
      <c r="B355" s="63" t="s">
        <v>140</v>
      </c>
      <c r="C355" s="64" t="s">
        <v>21</v>
      </c>
      <c r="D355" s="106">
        <v>3.48</v>
      </c>
      <c r="E355" s="106"/>
      <c r="F355" s="65">
        <v>1</v>
      </c>
      <c r="G355" s="66">
        <v>3.48</v>
      </c>
    </row>
    <row r="356" spans="1:7" ht="15" customHeight="1">
      <c r="A356" s="36"/>
      <c r="B356" s="36"/>
      <c r="C356" s="36"/>
      <c r="D356" s="36"/>
      <c r="E356" s="36"/>
      <c r="F356" s="67" t="s">
        <v>227</v>
      </c>
      <c r="G356" s="68">
        <v>3.48</v>
      </c>
    </row>
    <row r="357" spans="1:7" ht="15" customHeight="1">
      <c r="A357" s="36"/>
      <c r="B357" s="36"/>
      <c r="C357" s="36"/>
      <c r="D357" s="36"/>
      <c r="E357" s="36"/>
      <c r="F357" s="74" t="s">
        <v>238</v>
      </c>
      <c r="G357" s="75">
        <v>3.48</v>
      </c>
    </row>
    <row r="358" spans="1:7" ht="15" customHeight="1">
      <c r="A358" s="36"/>
      <c r="B358" s="36"/>
      <c r="C358" s="36"/>
      <c r="D358" s="36"/>
      <c r="E358" s="36"/>
      <c r="F358" s="74" t="s">
        <v>239</v>
      </c>
      <c r="G358" s="75">
        <v>3.48</v>
      </c>
    </row>
    <row r="359" spans="1:7" ht="15" customHeight="1">
      <c r="A359" s="36"/>
      <c r="B359" s="36"/>
      <c r="C359" s="36"/>
      <c r="D359" s="36"/>
      <c r="E359" s="36"/>
      <c r="F359" s="74" t="s">
        <v>240</v>
      </c>
      <c r="G359" s="75">
        <v>4.33</v>
      </c>
    </row>
    <row r="360" spans="1:7" ht="20.100000000000001" customHeight="1">
      <c r="A360" s="107" t="s">
        <v>373</v>
      </c>
      <c r="B360" s="107"/>
      <c r="C360" s="107"/>
      <c r="D360" s="107"/>
      <c r="E360" s="107"/>
      <c r="F360" s="107"/>
      <c r="G360" s="107"/>
    </row>
    <row r="361" spans="1:7" ht="15" customHeight="1">
      <c r="A361" s="58" t="s">
        <v>213</v>
      </c>
      <c r="B361" s="59" t="s">
        <v>214</v>
      </c>
      <c r="C361" s="59" t="s">
        <v>215</v>
      </c>
      <c r="D361" s="108" t="s">
        <v>216</v>
      </c>
      <c r="E361" s="108"/>
      <c r="F361" s="60" t="s">
        <v>217</v>
      </c>
      <c r="G361" s="61" t="s">
        <v>218</v>
      </c>
    </row>
    <row r="362" spans="1:7" ht="15" customHeight="1">
      <c r="A362" s="62" t="s">
        <v>145</v>
      </c>
      <c r="B362" s="63" t="s">
        <v>144</v>
      </c>
      <c r="C362" s="64" t="s">
        <v>21</v>
      </c>
      <c r="D362" s="106">
        <v>58.3</v>
      </c>
      <c r="E362" s="106"/>
      <c r="F362" s="65">
        <v>1</v>
      </c>
      <c r="G362" s="66">
        <v>58.3</v>
      </c>
    </row>
    <row r="363" spans="1:7" ht="15" customHeight="1">
      <c r="A363" s="36"/>
      <c r="B363" s="36"/>
      <c r="C363" s="36"/>
      <c r="D363" s="36"/>
      <c r="E363" s="36"/>
      <c r="F363" s="67" t="s">
        <v>227</v>
      </c>
      <c r="G363" s="68">
        <v>58.3</v>
      </c>
    </row>
    <row r="364" spans="1:7" ht="15" customHeight="1">
      <c r="A364" s="36"/>
      <c r="B364" s="36"/>
      <c r="C364" s="36"/>
      <c r="D364" s="36"/>
      <c r="E364" s="36"/>
      <c r="F364" s="74" t="s">
        <v>238</v>
      </c>
      <c r="G364" s="75">
        <v>58.3</v>
      </c>
    </row>
    <row r="365" spans="1:7" ht="15" customHeight="1">
      <c r="A365" s="36"/>
      <c r="B365" s="36"/>
      <c r="C365" s="36"/>
      <c r="D365" s="36"/>
      <c r="E365" s="36"/>
      <c r="F365" s="74" t="s">
        <v>239</v>
      </c>
      <c r="G365" s="75">
        <v>58.3</v>
      </c>
    </row>
    <row r="366" spans="1:7" ht="15" customHeight="1">
      <c r="A366" s="36"/>
      <c r="B366" s="36"/>
      <c r="C366" s="36"/>
      <c r="D366" s="36"/>
      <c r="E366" s="36"/>
      <c r="F366" s="74" t="s">
        <v>240</v>
      </c>
      <c r="G366" s="75">
        <v>72.540000000000006</v>
      </c>
    </row>
    <row r="367" spans="1:7" ht="20.100000000000001" customHeight="1">
      <c r="A367" s="107" t="s">
        <v>374</v>
      </c>
      <c r="B367" s="107"/>
      <c r="C367" s="107"/>
      <c r="D367" s="107"/>
      <c r="E367" s="107"/>
      <c r="F367" s="107"/>
      <c r="G367" s="107"/>
    </row>
    <row r="368" spans="1:7" ht="15" customHeight="1">
      <c r="A368" s="58" t="s">
        <v>213</v>
      </c>
      <c r="B368" s="59" t="s">
        <v>214</v>
      </c>
      <c r="C368" s="59" t="s">
        <v>215</v>
      </c>
      <c r="D368" s="108" t="s">
        <v>216</v>
      </c>
      <c r="E368" s="108"/>
      <c r="F368" s="60" t="s">
        <v>217</v>
      </c>
      <c r="G368" s="61" t="s">
        <v>218</v>
      </c>
    </row>
    <row r="369" spans="1:7" ht="15" customHeight="1">
      <c r="A369" s="62" t="s">
        <v>148</v>
      </c>
      <c r="B369" s="63" t="s">
        <v>147</v>
      </c>
      <c r="C369" s="64" t="s">
        <v>26</v>
      </c>
      <c r="D369" s="106">
        <v>15.84</v>
      </c>
      <c r="E369" s="106"/>
      <c r="F369" s="65">
        <v>1</v>
      </c>
      <c r="G369" s="66">
        <v>15.84</v>
      </c>
    </row>
    <row r="370" spans="1:7" ht="15" customHeight="1">
      <c r="A370" s="36"/>
      <c r="B370" s="36"/>
      <c r="C370" s="36"/>
      <c r="D370" s="36"/>
      <c r="E370" s="36"/>
      <c r="F370" s="67" t="s">
        <v>227</v>
      </c>
      <c r="G370" s="68">
        <v>15.84</v>
      </c>
    </row>
    <row r="371" spans="1:7" ht="15" customHeight="1">
      <c r="A371" s="36"/>
      <c r="B371" s="36"/>
      <c r="C371" s="36"/>
      <c r="D371" s="36"/>
      <c r="E371" s="36"/>
      <c r="F371" s="74" t="s">
        <v>238</v>
      </c>
      <c r="G371" s="75">
        <v>15.84</v>
      </c>
    </row>
    <row r="372" spans="1:7" ht="15" customHeight="1">
      <c r="A372" s="36"/>
      <c r="B372" s="36"/>
      <c r="C372" s="36"/>
      <c r="D372" s="36"/>
      <c r="E372" s="36"/>
      <c r="F372" s="74" t="s">
        <v>239</v>
      </c>
      <c r="G372" s="75">
        <v>15.84</v>
      </c>
    </row>
    <row r="373" spans="1:7" ht="15" customHeight="1">
      <c r="A373" s="36"/>
      <c r="B373" s="36"/>
      <c r="C373" s="36"/>
      <c r="D373" s="36"/>
      <c r="E373" s="36"/>
      <c r="F373" s="74" t="s">
        <v>240</v>
      </c>
      <c r="G373" s="75">
        <v>19.71</v>
      </c>
    </row>
    <row r="374" spans="1:7" ht="20.100000000000001" customHeight="1">
      <c r="A374" s="107" t="s">
        <v>375</v>
      </c>
      <c r="B374" s="107"/>
      <c r="C374" s="107"/>
      <c r="D374" s="107"/>
      <c r="E374" s="107"/>
      <c r="F374" s="107"/>
      <c r="G374" s="107"/>
    </row>
    <row r="375" spans="1:7" ht="15" customHeight="1">
      <c r="A375" s="58" t="s">
        <v>213</v>
      </c>
      <c r="B375" s="59" t="s">
        <v>214</v>
      </c>
      <c r="C375" s="59" t="s">
        <v>215</v>
      </c>
      <c r="D375" s="108" t="s">
        <v>216</v>
      </c>
      <c r="E375" s="108"/>
      <c r="F375" s="60" t="s">
        <v>217</v>
      </c>
      <c r="G375" s="61" t="s">
        <v>218</v>
      </c>
    </row>
    <row r="376" spans="1:7" ht="21" customHeight="1">
      <c r="A376" s="62" t="s">
        <v>152</v>
      </c>
      <c r="B376" s="63" t="s">
        <v>151</v>
      </c>
      <c r="C376" s="64" t="s">
        <v>26</v>
      </c>
      <c r="D376" s="106">
        <v>1626.52</v>
      </c>
      <c r="E376" s="106"/>
      <c r="F376" s="65">
        <v>1</v>
      </c>
      <c r="G376" s="66">
        <v>1626.52</v>
      </c>
    </row>
    <row r="377" spans="1:7" ht="15" customHeight="1">
      <c r="A377" s="36"/>
      <c r="B377" s="36"/>
      <c r="C377" s="36"/>
      <c r="D377" s="36"/>
      <c r="E377" s="36"/>
      <c r="F377" s="67" t="s">
        <v>227</v>
      </c>
      <c r="G377" s="68">
        <v>1626.52</v>
      </c>
    </row>
    <row r="378" spans="1:7" ht="15" customHeight="1">
      <c r="A378" s="36"/>
      <c r="B378" s="36"/>
      <c r="C378" s="36"/>
      <c r="D378" s="36"/>
      <c r="E378" s="36"/>
      <c r="F378" s="74" t="s">
        <v>238</v>
      </c>
      <c r="G378" s="75">
        <v>1626.52</v>
      </c>
    </row>
    <row r="379" spans="1:7" ht="15" customHeight="1">
      <c r="A379" s="36"/>
      <c r="B379" s="36"/>
      <c r="C379" s="36"/>
      <c r="D379" s="36"/>
      <c r="E379" s="36"/>
      <c r="F379" s="74" t="s">
        <v>239</v>
      </c>
      <c r="G379" s="75">
        <v>1626.52</v>
      </c>
    </row>
    <row r="380" spans="1:7" ht="15" customHeight="1">
      <c r="A380" s="36"/>
      <c r="B380" s="36"/>
      <c r="C380" s="36"/>
      <c r="D380" s="36"/>
      <c r="E380" s="36"/>
      <c r="F380" s="74" t="s">
        <v>240</v>
      </c>
      <c r="G380" s="75">
        <v>2023.72</v>
      </c>
    </row>
    <row r="381" spans="1:7" ht="20.100000000000001" customHeight="1">
      <c r="A381" s="107" t="s">
        <v>376</v>
      </c>
      <c r="B381" s="107"/>
      <c r="C381" s="107"/>
      <c r="D381" s="107"/>
      <c r="E381" s="107"/>
      <c r="F381" s="107"/>
      <c r="G381" s="107"/>
    </row>
    <row r="382" spans="1:7" ht="15" customHeight="1">
      <c r="A382" s="58" t="s">
        <v>213</v>
      </c>
      <c r="B382" s="59" t="s">
        <v>214</v>
      </c>
      <c r="C382" s="59" t="s">
        <v>215</v>
      </c>
      <c r="D382" s="108" t="s">
        <v>216</v>
      </c>
      <c r="E382" s="108"/>
      <c r="F382" s="60" t="s">
        <v>217</v>
      </c>
      <c r="G382" s="61" t="s">
        <v>218</v>
      </c>
    </row>
    <row r="383" spans="1:7" ht="15" customHeight="1">
      <c r="A383" s="62" t="s">
        <v>155</v>
      </c>
      <c r="B383" s="63" t="s">
        <v>154</v>
      </c>
      <c r="C383" s="64" t="s">
        <v>26</v>
      </c>
      <c r="D383" s="106">
        <v>1.82</v>
      </c>
      <c r="E383" s="106"/>
      <c r="F383" s="65">
        <v>1</v>
      </c>
      <c r="G383" s="66">
        <v>1.82</v>
      </c>
    </row>
    <row r="384" spans="1:7" ht="15" customHeight="1">
      <c r="A384" s="36"/>
      <c r="B384" s="36"/>
      <c r="C384" s="36"/>
      <c r="D384" s="36"/>
      <c r="E384" s="36"/>
      <c r="F384" s="67" t="s">
        <v>227</v>
      </c>
      <c r="G384" s="68">
        <v>1.82</v>
      </c>
    </row>
    <row r="385" spans="1:7" ht="15" customHeight="1">
      <c r="A385" s="36"/>
      <c r="B385" s="36"/>
      <c r="C385" s="36"/>
      <c r="D385" s="36"/>
      <c r="E385" s="36"/>
      <c r="F385" s="74" t="s">
        <v>238</v>
      </c>
      <c r="G385" s="75">
        <v>1.82</v>
      </c>
    </row>
    <row r="386" spans="1:7" ht="15" customHeight="1">
      <c r="A386" s="36"/>
      <c r="B386" s="36"/>
      <c r="C386" s="36"/>
      <c r="D386" s="36"/>
      <c r="E386" s="36"/>
      <c r="F386" s="74" t="s">
        <v>239</v>
      </c>
      <c r="G386" s="75">
        <v>1.82</v>
      </c>
    </row>
    <row r="387" spans="1:7" ht="15" customHeight="1">
      <c r="A387" s="36"/>
      <c r="B387" s="36"/>
      <c r="C387" s="36"/>
      <c r="D387" s="36"/>
      <c r="E387" s="36"/>
      <c r="F387" s="74" t="s">
        <v>240</v>
      </c>
      <c r="G387" s="75">
        <v>2.2599999999999998</v>
      </c>
    </row>
    <row r="388" spans="1:7" ht="20.100000000000001" customHeight="1">
      <c r="A388" s="107" t="s">
        <v>377</v>
      </c>
      <c r="B388" s="107"/>
      <c r="C388" s="107"/>
      <c r="D388" s="107"/>
      <c r="E388" s="107"/>
      <c r="F388" s="107"/>
      <c r="G388" s="107"/>
    </row>
    <row r="389" spans="1:7" ht="15" customHeight="1">
      <c r="A389" s="58" t="s">
        <v>213</v>
      </c>
      <c r="B389" s="59" t="s">
        <v>214</v>
      </c>
      <c r="C389" s="59" t="s">
        <v>215</v>
      </c>
      <c r="D389" s="108" t="s">
        <v>216</v>
      </c>
      <c r="E389" s="108"/>
      <c r="F389" s="60" t="s">
        <v>217</v>
      </c>
      <c r="G389" s="61" t="s">
        <v>218</v>
      </c>
    </row>
    <row r="390" spans="1:7" ht="15" customHeight="1">
      <c r="A390" s="62" t="s">
        <v>159</v>
      </c>
      <c r="B390" s="63" t="s">
        <v>158</v>
      </c>
      <c r="C390" s="64" t="s">
        <v>26</v>
      </c>
      <c r="D390" s="106">
        <v>0.21</v>
      </c>
      <c r="E390" s="106"/>
      <c r="F390" s="65">
        <v>1</v>
      </c>
      <c r="G390" s="66">
        <v>0.21</v>
      </c>
    </row>
    <row r="391" spans="1:7" ht="15" customHeight="1">
      <c r="A391" s="36"/>
      <c r="B391" s="36"/>
      <c r="C391" s="36"/>
      <c r="D391" s="36"/>
      <c r="E391" s="36"/>
      <c r="F391" s="67" t="s">
        <v>227</v>
      </c>
      <c r="G391" s="68">
        <v>0.21</v>
      </c>
    </row>
    <row r="392" spans="1:7" ht="15" customHeight="1">
      <c r="A392" s="36"/>
      <c r="B392" s="36"/>
      <c r="C392" s="36"/>
      <c r="D392" s="36"/>
      <c r="E392" s="36"/>
      <c r="F392" s="74" t="s">
        <v>238</v>
      </c>
      <c r="G392" s="75">
        <v>0.21</v>
      </c>
    </row>
    <row r="393" spans="1:7" ht="15" customHeight="1">
      <c r="A393" s="36"/>
      <c r="B393" s="36"/>
      <c r="C393" s="36"/>
      <c r="D393" s="36"/>
      <c r="E393" s="36"/>
      <c r="F393" s="74" t="s">
        <v>239</v>
      </c>
      <c r="G393" s="75">
        <v>0.21</v>
      </c>
    </row>
    <row r="394" spans="1:7" ht="15" customHeight="1">
      <c r="A394" s="36"/>
      <c r="B394" s="36"/>
      <c r="C394" s="36"/>
      <c r="D394" s="36"/>
      <c r="E394" s="36"/>
      <c r="F394" s="74" t="s">
        <v>240</v>
      </c>
      <c r="G394" s="75">
        <v>0.26</v>
      </c>
    </row>
    <row r="395" spans="1:7" ht="20.100000000000001" customHeight="1">
      <c r="A395" s="107" t="s">
        <v>378</v>
      </c>
      <c r="B395" s="107"/>
      <c r="C395" s="107"/>
      <c r="D395" s="107"/>
      <c r="E395" s="107"/>
      <c r="F395" s="107"/>
      <c r="G395" s="107"/>
    </row>
    <row r="396" spans="1:7" ht="15" customHeight="1">
      <c r="A396" s="58" t="s">
        <v>213</v>
      </c>
      <c r="B396" s="59" t="s">
        <v>214</v>
      </c>
      <c r="C396" s="59" t="s">
        <v>215</v>
      </c>
      <c r="D396" s="108" t="s">
        <v>216</v>
      </c>
      <c r="E396" s="108"/>
      <c r="F396" s="60" t="s">
        <v>217</v>
      </c>
      <c r="G396" s="61" t="s">
        <v>218</v>
      </c>
    </row>
    <row r="397" spans="1:7" ht="15" customHeight="1">
      <c r="A397" s="62" t="s">
        <v>379</v>
      </c>
      <c r="B397" s="63" t="s">
        <v>161</v>
      </c>
      <c r="C397" s="64" t="s">
        <v>163</v>
      </c>
      <c r="D397" s="106">
        <v>10.35</v>
      </c>
      <c r="E397" s="106"/>
      <c r="F397" s="65">
        <v>1</v>
      </c>
      <c r="G397" s="66">
        <v>10.35</v>
      </c>
    </row>
    <row r="398" spans="1:7" ht="15" customHeight="1">
      <c r="A398" s="36"/>
      <c r="B398" s="36"/>
      <c r="C398" s="36"/>
      <c r="D398" s="36"/>
      <c r="E398" s="36"/>
      <c r="F398" s="67" t="s">
        <v>227</v>
      </c>
      <c r="G398" s="68">
        <v>10.35</v>
      </c>
    </row>
    <row r="399" spans="1:7" ht="15" customHeight="1">
      <c r="A399" s="36"/>
      <c r="B399" s="36"/>
      <c r="C399" s="36"/>
      <c r="D399" s="36"/>
      <c r="E399" s="36"/>
      <c r="F399" s="74" t="s">
        <v>238</v>
      </c>
      <c r="G399" s="75">
        <v>10.35</v>
      </c>
    </row>
    <row r="400" spans="1:7" ht="15" customHeight="1">
      <c r="A400" s="36"/>
      <c r="B400" s="36"/>
      <c r="C400" s="36"/>
      <c r="D400" s="36"/>
      <c r="E400" s="36"/>
      <c r="F400" s="74" t="s">
        <v>239</v>
      </c>
      <c r="G400" s="75">
        <v>10.35</v>
      </c>
    </row>
    <row r="401" spans="1:7" ht="15" customHeight="1">
      <c r="A401" s="36"/>
      <c r="B401" s="36"/>
      <c r="C401" s="36"/>
      <c r="D401" s="36"/>
      <c r="E401" s="36"/>
      <c r="F401" s="74" t="s">
        <v>240</v>
      </c>
      <c r="G401" s="75">
        <v>12.88</v>
      </c>
    </row>
    <row r="402" spans="1:7" ht="20.100000000000001" customHeight="1">
      <c r="A402" s="107" t="s">
        <v>380</v>
      </c>
      <c r="B402" s="107"/>
      <c r="C402" s="107"/>
      <c r="D402" s="107"/>
      <c r="E402" s="107"/>
      <c r="F402" s="107"/>
      <c r="G402" s="107"/>
    </row>
    <row r="403" spans="1:7" ht="15" customHeight="1">
      <c r="A403" s="58" t="s">
        <v>213</v>
      </c>
      <c r="B403" s="59" t="s">
        <v>214</v>
      </c>
      <c r="C403" s="59" t="s">
        <v>215</v>
      </c>
      <c r="D403" s="108" t="s">
        <v>216</v>
      </c>
      <c r="E403" s="108"/>
      <c r="F403" s="60" t="s">
        <v>217</v>
      </c>
      <c r="G403" s="61" t="s">
        <v>218</v>
      </c>
    </row>
    <row r="404" spans="1:7" ht="15" customHeight="1">
      <c r="A404" s="62" t="s">
        <v>166</v>
      </c>
      <c r="B404" s="63" t="s">
        <v>165</v>
      </c>
      <c r="C404" s="64" t="s">
        <v>167</v>
      </c>
      <c r="D404" s="106">
        <v>80.66</v>
      </c>
      <c r="E404" s="106"/>
      <c r="F404" s="65">
        <v>1</v>
      </c>
      <c r="G404" s="66">
        <v>80.66</v>
      </c>
    </row>
    <row r="405" spans="1:7" ht="15" customHeight="1">
      <c r="A405" s="36"/>
      <c r="B405" s="36"/>
      <c r="C405" s="36"/>
      <c r="D405" s="36"/>
      <c r="E405" s="36"/>
      <c r="F405" s="67" t="s">
        <v>227</v>
      </c>
      <c r="G405" s="68">
        <v>80.66</v>
      </c>
    </row>
    <row r="406" spans="1:7" ht="15" customHeight="1">
      <c r="A406" s="36"/>
      <c r="B406" s="36"/>
      <c r="C406" s="36"/>
      <c r="D406" s="36"/>
      <c r="E406" s="36"/>
      <c r="F406" s="74" t="s">
        <v>238</v>
      </c>
      <c r="G406" s="75">
        <v>80.66</v>
      </c>
    </row>
    <row r="407" spans="1:7" ht="15" customHeight="1">
      <c r="A407" s="36"/>
      <c r="B407" s="36"/>
      <c r="C407" s="36"/>
      <c r="D407" s="36"/>
      <c r="E407" s="36"/>
      <c r="F407" s="74" t="s">
        <v>239</v>
      </c>
      <c r="G407" s="75">
        <v>80.66</v>
      </c>
    </row>
    <row r="408" spans="1:7" ht="15" customHeight="1">
      <c r="A408" s="36"/>
      <c r="B408" s="36"/>
      <c r="C408" s="36"/>
      <c r="D408" s="36"/>
      <c r="E408" s="36"/>
      <c r="F408" s="74" t="s">
        <v>240</v>
      </c>
      <c r="G408" s="75">
        <v>100.36</v>
      </c>
    </row>
    <row r="409" spans="1:7" ht="20.100000000000001" customHeight="1">
      <c r="A409" s="107" t="s">
        <v>381</v>
      </c>
      <c r="B409" s="107"/>
      <c r="C409" s="107"/>
      <c r="D409" s="107"/>
      <c r="E409" s="107"/>
      <c r="F409" s="107"/>
      <c r="G409" s="107"/>
    </row>
    <row r="410" spans="1:7" ht="15" customHeight="1">
      <c r="A410" s="58" t="s">
        <v>213</v>
      </c>
      <c r="B410" s="59" t="s">
        <v>214</v>
      </c>
      <c r="C410" s="59" t="s">
        <v>215</v>
      </c>
      <c r="D410" s="108" t="s">
        <v>216</v>
      </c>
      <c r="E410" s="108"/>
      <c r="F410" s="60" t="s">
        <v>217</v>
      </c>
      <c r="G410" s="61" t="s">
        <v>218</v>
      </c>
    </row>
    <row r="411" spans="1:7" ht="21" customHeight="1">
      <c r="A411" s="62" t="s">
        <v>170</v>
      </c>
      <c r="B411" s="63" t="s">
        <v>169</v>
      </c>
      <c r="C411" s="64" t="s">
        <v>26</v>
      </c>
      <c r="D411" s="106">
        <v>35.43</v>
      </c>
      <c r="E411" s="106"/>
      <c r="F411" s="65">
        <v>1</v>
      </c>
      <c r="G411" s="66">
        <v>35.43</v>
      </c>
    </row>
    <row r="412" spans="1:7" ht="15" customHeight="1">
      <c r="A412" s="36"/>
      <c r="B412" s="36"/>
      <c r="C412" s="36"/>
      <c r="D412" s="36"/>
      <c r="E412" s="36"/>
      <c r="F412" s="67" t="s">
        <v>227</v>
      </c>
      <c r="G412" s="68">
        <v>35.43</v>
      </c>
    </row>
    <row r="413" spans="1:7" ht="15" customHeight="1">
      <c r="A413" s="36"/>
      <c r="B413" s="36"/>
      <c r="C413" s="36"/>
      <c r="D413" s="36"/>
      <c r="E413" s="36"/>
      <c r="F413" s="74" t="s">
        <v>238</v>
      </c>
      <c r="G413" s="75">
        <v>35.43</v>
      </c>
    </row>
    <row r="414" spans="1:7" ht="15" customHeight="1">
      <c r="A414" s="36"/>
      <c r="B414" s="36"/>
      <c r="C414" s="36"/>
      <c r="D414" s="36"/>
      <c r="E414" s="36"/>
      <c r="F414" s="74" t="s">
        <v>239</v>
      </c>
      <c r="G414" s="75">
        <v>35.43</v>
      </c>
    </row>
    <row r="415" spans="1:7" ht="15" customHeight="1">
      <c r="A415" s="36"/>
      <c r="B415" s="36"/>
      <c r="C415" s="36"/>
      <c r="D415" s="36"/>
      <c r="E415" s="36"/>
      <c r="F415" s="74" t="s">
        <v>240</v>
      </c>
      <c r="G415" s="75">
        <v>44.08</v>
      </c>
    </row>
    <row r="416" spans="1:7" ht="20.100000000000001" customHeight="1">
      <c r="A416" s="107" t="s">
        <v>382</v>
      </c>
      <c r="B416" s="107"/>
      <c r="C416" s="107"/>
      <c r="D416" s="107"/>
      <c r="E416" s="107"/>
      <c r="F416" s="107"/>
      <c r="G416" s="107"/>
    </row>
    <row r="417" spans="1:7" ht="15" customHeight="1">
      <c r="A417" s="58" t="s">
        <v>213</v>
      </c>
      <c r="B417" s="59" t="s">
        <v>214</v>
      </c>
      <c r="C417" s="59" t="s">
        <v>215</v>
      </c>
      <c r="D417" s="108" t="s">
        <v>216</v>
      </c>
      <c r="E417" s="108"/>
      <c r="F417" s="60" t="s">
        <v>217</v>
      </c>
      <c r="G417" s="61" t="s">
        <v>218</v>
      </c>
    </row>
    <row r="418" spans="1:7" ht="15" customHeight="1">
      <c r="A418" s="62" t="s">
        <v>173</v>
      </c>
      <c r="B418" s="63" t="s">
        <v>383</v>
      </c>
      <c r="C418" s="64" t="s">
        <v>71</v>
      </c>
      <c r="D418" s="106">
        <v>73.75</v>
      </c>
      <c r="E418" s="106"/>
      <c r="F418" s="65">
        <v>1</v>
      </c>
      <c r="G418" s="66">
        <v>73.75</v>
      </c>
    </row>
    <row r="419" spans="1:7" ht="15" customHeight="1">
      <c r="A419" s="36"/>
      <c r="B419" s="36"/>
      <c r="C419" s="36"/>
      <c r="D419" s="36"/>
      <c r="E419" s="36"/>
      <c r="F419" s="67" t="s">
        <v>227</v>
      </c>
      <c r="G419" s="68">
        <v>73.75</v>
      </c>
    </row>
    <row r="420" spans="1:7" ht="15" customHeight="1">
      <c r="A420" s="36"/>
      <c r="B420" s="36"/>
      <c r="C420" s="36"/>
      <c r="D420" s="36"/>
      <c r="E420" s="36"/>
      <c r="F420" s="74" t="s">
        <v>238</v>
      </c>
      <c r="G420" s="75">
        <v>73.75</v>
      </c>
    </row>
    <row r="421" spans="1:7" ht="15" customHeight="1">
      <c r="A421" s="36"/>
      <c r="B421" s="36"/>
      <c r="C421" s="36"/>
      <c r="D421" s="36"/>
      <c r="E421" s="36"/>
      <c r="F421" s="74" t="s">
        <v>239</v>
      </c>
      <c r="G421" s="75">
        <v>73.75</v>
      </c>
    </row>
    <row r="422" spans="1:7" ht="15" customHeight="1">
      <c r="A422" s="36"/>
      <c r="B422" s="36"/>
      <c r="C422" s="36"/>
      <c r="D422" s="36"/>
      <c r="E422" s="36"/>
      <c r="F422" s="74" t="s">
        <v>240</v>
      </c>
      <c r="G422" s="75">
        <v>91.76</v>
      </c>
    </row>
    <row r="423" spans="1:7" ht="20.100000000000001" customHeight="1">
      <c r="A423" s="107" t="s">
        <v>384</v>
      </c>
      <c r="B423" s="107"/>
      <c r="C423" s="107"/>
      <c r="D423" s="107"/>
      <c r="E423" s="107"/>
      <c r="F423" s="107"/>
      <c r="G423" s="107"/>
    </row>
    <row r="424" spans="1:7" ht="15" customHeight="1">
      <c r="A424" s="58" t="s">
        <v>213</v>
      </c>
      <c r="B424" s="59" t="s">
        <v>214</v>
      </c>
      <c r="C424" s="59" t="s">
        <v>215</v>
      </c>
      <c r="D424" s="108" t="s">
        <v>216</v>
      </c>
      <c r="E424" s="108"/>
      <c r="F424" s="60" t="s">
        <v>217</v>
      </c>
      <c r="G424" s="61" t="s">
        <v>218</v>
      </c>
    </row>
    <row r="425" spans="1:7" ht="21" customHeight="1">
      <c r="A425" s="62" t="s">
        <v>177</v>
      </c>
      <c r="B425" s="63" t="s">
        <v>176</v>
      </c>
      <c r="C425" s="64" t="s">
        <v>71</v>
      </c>
      <c r="D425" s="106">
        <v>42.51</v>
      </c>
      <c r="E425" s="106"/>
      <c r="F425" s="65">
        <v>1</v>
      </c>
      <c r="G425" s="66">
        <v>42.51</v>
      </c>
    </row>
    <row r="426" spans="1:7" ht="15" customHeight="1">
      <c r="A426" s="36"/>
      <c r="B426" s="36"/>
      <c r="C426" s="36"/>
      <c r="D426" s="36"/>
      <c r="E426" s="36"/>
      <c r="F426" s="67" t="s">
        <v>227</v>
      </c>
      <c r="G426" s="68">
        <v>42.51</v>
      </c>
    </row>
    <row r="427" spans="1:7" ht="15" customHeight="1">
      <c r="A427" s="36"/>
      <c r="B427" s="36"/>
      <c r="C427" s="36"/>
      <c r="D427" s="36"/>
      <c r="E427" s="36"/>
      <c r="F427" s="74" t="s">
        <v>238</v>
      </c>
      <c r="G427" s="75">
        <v>42.51</v>
      </c>
    </row>
    <row r="428" spans="1:7" ht="15" customHeight="1">
      <c r="A428" s="36"/>
      <c r="B428" s="36"/>
      <c r="C428" s="36"/>
      <c r="D428" s="36"/>
      <c r="E428" s="36"/>
      <c r="F428" s="74" t="s">
        <v>239</v>
      </c>
      <c r="G428" s="75">
        <v>42.51</v>
      </c>
    </row>
    <row r="429" spans="1:7" ht="15" customHeight="1">
      <c r="A429" s="36"/>
      <c r="B429" s="36"/>
      <c r="C429" s="36"/>
      <c r="D429" s="36"/>
      <c r="E429" s="36"/>
      <c r="F429" s="74" t="s">
        <v>240</v>
      </c>
      <c r="G429" s="75">
        <v>52.89</v>
      </c>
    </row>
    <row r="430" spans="1:7" ht="21.9" customHeight="1">
      <c r="A430" s="107" t="s">
        <v>385</v>
      </c>
      <c r="B430" s="107"/>
      <c r="C430" s="107"/>
      <c r="D430" s="107"/>
      <c r="E430" s="107"/>
      <c r="F430" s="107"/>
      <c r="G430" s="107"/>
    </row>
    <row r="431" spans="1:7" ht="15" customHeight="1">
      <c r="A431" s="58" t="s">
        <v>386</v>
      </c>
      <c r="B431" s="59" t="s">
        <v>214</v>
      </c>
      <c r="C431" s="59" t="s">
        <v>215</v>
      </c>
      <c r="D431" s="108" t="s">
        <v>216</v>
      </c>
      <c r="E431" s="108"/>
      <c r="F431" s="60" t="s">
        <v>217</v>
      </c>
      <c r="G431" s="61" t="s">
        <v>218</v>
      </c>
    </row>
    <row r="432" spans="1:7" ht="15" customHeight="1">
      <c r="A432" s="62" t="s">
        <v>387</v>
      </c>
      <c r="B432" s="63" t="s">
        <v>388</v>
      </c>
      <c r="C432" s="64" t="s">
        <v>389</v>
      </c>
      <c r="D432" s="106">
        <v>3.82</v>
      </c>
      <c r="E432" s="106"/>
      <c r="F432" s="65">
        <v>0.1</v>
      </c>
      <c r="G432" s="66">
        <v>0.38</v>
      </c>
    </row>
    <row r="433" spans="1:7" ht="18" customHeight="1">
      <c r="A433" s="36"/>
      <c r="B433" s="36"/>
      <c r="C433" s="36"/>
      <c r="D433" s="36"/>
      <c r="E433" s="36"/>
      <c r="F433" s="67" t="s">
        <v>390</v>
      </c>
      <c r="G433" s="68">
        <v>0.38</v>
      </c>
    </row>
    <row r="434" spans="1:7" ht="15" customHeight="1">
      <c r="A434" s="58" t="s">
        <v>213</v>
      </c>
      <c r="B434" s="59" t="s">
        <v>214</v>
      </c>
      <c r="C434" s="59" t="s">
        <v>215</v>
      </c>
      <c r="D434" s="108" t="s">
        <v>216</v>
      </c>
      <c r="E434" s="108"/>
      <c r="F434" s="60" t="s">
        <v>217</v>
      </c>
      <c r="G434" s="61" t="s">
        <v>218</v>
      </c>
    </row>
    <row r="435" spans="1:7" ht="15" customHeight="1">
      <c r="A435" s="62" t="s">
        <v>391</v>
      </c>
      <c r="B435" s="63" t="s">
        <v>392</v>
      </c>
      <c r="C435" s="64" t="s">
        <v>21</v>
      </c>
      <c r="D435" s="106">
        <v>53.88</v>
      </c>
      <c r="E435" s="106"/>
      <c r="F435" s="65">
        <v>1</v>
      </c>
      <c r="G435" s="66">
        <v>53.88</v>
      </c>
    </row>
    <row r="436" spans="1:7" ht="15" customHeight="1">
      <c r="A436" s="62" t="s">
        <v>393</v>
      </c>
      <c r="B436" s="63" t="s">
        <v>394</v>
      </c>
      <c r="C436" s="64" t="s">
        <v>163</v>
      </c>
      <c r="D436" s="106">
        <v>0.25</v>
      </c>
      <c r="E436" s="106"/>
      <c r="F436" s="65">
        <v>0.15</v>
      </c>
      <c r="G436" s="66">
        <v>0.03</v>
      </c>
    </row>
    <row r="437" spans="1:7" ht="15" customHeight="1">
      <c r="A437" s="36"/>
      <c r="B437" s="36"/>
      <c r="C437" s="36"/>
      <c r="D437" s="36"/>
      <c r="E437" s="36"/>
      <c r="F437" s="67" t="s">
        <v>227</v>
      </c>
      <c r="G437" s="68">
        <v>53.91</v>
      </c>
    </row>
    <row r="438" spans="1:7" ht="15" customHeight="1">
      <c r="A438" s="58" t="s">
        <v>395</v>
      </c>
      <c r="B438" s="59" t="s">
        <v>214</v>
      </c>
      <c r="C438" s="59" t="s">
        <v>229</v>
      </c>
      <c r="D438" s="59" t="s">
        <v>230</v>
      </c>
      <c r="E438" s="59" t="s">
        <v>231</v>
      </c>
      <c r="F438" s="60" t="s">
        <v>217</v>
      </c>
      <c r="G438" s="61" t="s">
        <v>232</v>
      </c>
    </row>
    <row r="439" spans="1:7" ht="15" customHeight="1">
      <c r="A439" s="62" t="s">
        <v>396</v>
      </c>
      <c r="B439" s="69" t="s">
        <v>397</v>
      </c>
      <c r="C439" s="70">
        <v>8.9989000000000008</v>
      </c>
      <c r="D439" s="71">
        <v>17.02</v>
      </c>
      <c r="E439" s="72">
        <v>111.36</v>
      </c>
      <c r="F439" s="65">
        <v>0.1</v>
      </c>
      <c r="G439" s="73">
        <v>1.7</v>
      </c>
    </row>
    <row r="440" spans="1:7" ht="15" customHeight="1">
      <c r="A440" s="36"/>
      <c r="B440" s="36"/>
      <c r="C440" s="36"/>
      <c r="D440" s="36"/>
      <c r="E440" s="36"/>
      <c r="F440" s="67" t="s">
        <v>398</v>
      </c>
      <c r="G440" s="68">
        <v>1.7</v>
      </c>
    </row>
    <row r="441" spans="1:7" ht="15" customHeight="1">
      <c r="A441" s="36"/>
      <c r="B441" s="36"/>
      <c r="C441" s="36"/>
      <c r="D441" s="36"/>
      <c r="E441" s="36"/>
      <c r="F441" s="74" t="s">
        <v>238</v>
      </c>
      <c r="G441" s="75">
        <v>55.99</v>
      </c>
    </row>
    <row r="442" spans="1:7" ht="15" customHeight="1">
      <c r="A442" s="36"/>
      <c r="B442" s="36"/>
      <c r="C442" s="36"/>
      <c r="D442" s="36"/>
      <c r="E442" s="36"/>
      <c r="F442" s="74" t="s">
        <v>239</v>
      </c>
      <c r="G442" s="75">
        <v>55.99</v>
      </c>
    </row>
    <row r="443" spans="1:7" ht="15" customHeight="1">
      <c r="A443" s="36"/>
      <c r="B443" s="36"/>
      <c r="C443" s="36"/>
      <c r="D443" s="36"/>
      <c r="E443" s="36"/>
      <c r="F443" s="74" t="s">
        <v>240</v>
      </c>
      <c r="G443" s="75">
        <v>69.66</v>
      </c>
    </row>
    <row r="444" spans="1:7" ht="20.100000000000001" customHeight="1">
      <c r="A444" s="107" t="s">
        <v>399</v>
      </c>
      <c r="B444" s="107"/>
      <c r="C444" s="107"/>
      <c r="D444" s="107"/>
      <c r="E444" s="107"/>
      <c r="F444" s="107"/>
      <c r="G444" s="107"/>
    </row>
    <row r="445" spans="1:7" ht="15" customHeight="1">
      <c r="A445" s="58" t="s">
        <v>213</v>
      </c>
      <c r="B445" s="59" t="s">
        <v>214</v>
      </c>
      <c r="C445" s="59" t="s">
        <v>215</v>
      </c>
      <c r="D445" s="108" t="s">
        <v>216</v>
      </c>
      <c r="E445" s="108"/>
      <c r="F445" s="60" t="s">
        <v>217</v>
      </c>
      <c r="G445" s="61" t="s">
        <v>218</v>
      </c>
    </row>
    <row r="446" spans="1:7" ht="15" customHeight="1">
      <c r="A446" s="62" t="s">
        <v>400</v>
      </c>
      <c r="B446" s="63" t="s">
        <v>182</v>
      </c>
      <c r="C446" s="64" t="s">
        <v>21</v>
      </c>
      <c r="D446" s="106">
        <v>1.79</v>
      </c>
      <c r="E446" s="106"/>
      <c r="F446" s="65">
        <v>1</v>
      </c>
      <c r="G446" s="66">
        <v>1.79</v>
      </c>
    </row>
    <row r="447" spans="1:7" ht="15" customHeight="1">
      <c r="A447" s="36"/>
      <c r="B447" s="36"/>
      <c r="C447" s="36"/>
      <c r="D447" s="36"/>
      <c r="E447" s="36"/>
      <c r="F447" s="67" t="s">
        <v>227</v>
      </c>
      <c r="G447" s="68">
        <v>1.79</v>
      </c>
    </row>
    <row r="448" spans="1:7" ht="15" customHeight="1">
      <c r="A448" s="36"/>
      <c r="B448" s="36"/>
      <c r="C448" s="36"/>
      <c r="D448" s="36"/>
      <c r="E448" s="36"/>
      <c r="F448" s="74" t="s">
        <v>238</v>
      </c>
      <c r="G448" s="75">
        <v>1.79</v>
      </c>
    </row>
    <row r="449" spans="1:7" ht="15" customHeight="1">
      <c r="A449" s="36"/>
      <c r="B449" s="36"/>
      <c r="C449" s="36"/>
      <c r="D449" s="36"/>
      <c r="E449" s="36"/>
      <c r="F449" s="74" t="s">
        <v>239</v>
      </c>
      <c r="G449" s="75">
        <v>1.79</v>
      </c>
    </row>
    <row r="450" spans="1:7" ht="15" customHeight="1">
      <c r="A450" s="36"/>
      <c r="B450" s="36"/>
      <c r="C450" s="36"/>
      <c r="D450" s="36"/>
      <c r="E450" s="36"/>
      <c r="F450" s="74" t="s">
        <v>240</v>
      </c>
      <c r="G450" s="75">
        <v>2.23</v>
      </c>
    </row>
    <row r="451" spans="1:7" ht="20.100000000000001" customHeight="1">
      <c r="A451" s="107" t="s">
        <v>401</v>
      </c>
      <c r="B451" s="107"/>
      <c r="C451" s="107"/>
      <c r="D451" s="107"/>
      <c r="E451" s="107"/>
      <c r="F451" s="107"/>
      <c r="G451" s="107"/>
    </row>
    <row r="452" spans="1:7" ht="15" customHeight="1">
      <c r="A452" s="58" t="s">
        <v>213</v>
      </c>
      <c r="B452" s="59" t="s">
        <v>214</v>
      </c>
      <c r="C452" s="59" t="s">
        <v>215</v>
      </c>
      <c r="D452" s="108" t="s">
        <v>216</v>
      </c>
      <c r="E452" s="108"/>
      <c r="F452" s="60" t="s">
        <v>217</v>
      </c>
      <c r="G452" s="61" t="s">
        <v>218</v>
      </c>
    </row>
    <row r="453" spans="1:7" ht="38.1" customHeight="1">
      <c r="A453" s="62" t="s">
        <v>402</v>
      </c>
      <c r="B453" s="63" t="s">
        <v>185</v>
      </c>
      <c r="C453" s="64" t="s">
        <v>71</v>
      </c>
      <c r="D453" s="106">
        <v>70</v>
      </c>
      <c r="E453" s="106"/>
      <c r="F453" s="65">
        <v>1</v>
      </c>
      <c r="G453" s="66">
        <v>70</v>
      </c>
    </row>
    <row r="454" spans="1:7" ht="15" customHeight="1">
      <c r="A454" s="36"/>
      <c r="B454" s="36"/>
      <c r="C454" s="36"/>
      <c r="D454" s="36"/>
      <c r="E454" s="36"/>
      <c r="F454" s="67" t="s">
        <v>227</v>
      </c>
      <c r="G454" s="68">
        <v>70</v>
      </c>
    </row>
    <row r="455" spans="1:7" ht="15" customHeight="1">
      <c r="A455" s="36"/>
      <c r="B455" s="36"/>
      <c r="C455" s="36"/>
      <c r="D455" s="36"/>
      <c r="E455" s="36"/>
      <c r="F455" s="74" t="s">
        <v>238</v>
      </c>
      <c r="G455" s="75">
        <v>70</v>
      </c>
    </row>
    <row r="456" spans="1:7" ht="15" customHeight="1">
      <c r="A456" s="36"/>
      <c r="B456" s="36"/>
      <c r="C456" s="36"/>
      <c r="D456" s="36"/>
      <c r="E456" s="36"/>
      <c r="F456" s="74" t="s">
        <v>239</v>
      </c>
      <c r="G456" s="75">
        <v>70</v>
      </c>
    </row>
    <row r="457" spans="1:7" ht="15" customHeight="1">
      <c r="A457" s="36"/>
      <c r="B457" s="36"/>
      <c r="C457" s="36"/>
      <c r="D457" s="36"/>
      <c r="E457" s="36"/>
      <c r="F457" s="74" t="s">
        <v>240</v>
      </c>
      <c r="G457" s="75">
        <v>87.09</v>
      </c>
    </row>
    <row r="458" spans="1:7" ht="20.100000000000001" customHeight="1">
      <c r="A458" s="107" t="s">
        <v>403</v>
      </c>
      <c r="B458" s="107"/>
      <c r="C458" s="107"/>
      <c r="D458" s="107"/>
      <c r="E458" s="107"/>
      <c r="F458" s="107"/>
      <c r="G458" s="107"/>
    </row>
    <row r="459" spans="1:7" ht="15" customHeight="1">
      <c r="A459" s="58" t="s">
        <v>213</v>
      </c>
      <c r="B459" s="59" t="s">
        <v>214</v>
      </c>
      <c r="C459" s="59" t="s">
        <v>215</v>
      </c>
      <c r="D459" s="108" t="s">
        <v>216</v>
      </c>
      <c r="E459" s="108"/>
      <c r="F459" s="60" t="s">
        <v>217</v>
      </c>
      <c r="G459" s="61" t="s">
        <v>218</v>
      </c>
    </row>
    <row r="460" spans="1:7" ht="38.1" customHeight="1">
      <c r="A460" s="62" t="s">
        <v>404</v>
      </c>
      <c r="B460" s="63" t="s">
        <v>188</v>
      </c>
      <c r="C460" s="64" t="s">
        <v>71</v>
      </c>
      <c r="D460" s="106">
        <v>30</v>
      </c>
      <c r="E460" s="106"/>
      <c r="F460" s="65">
        <v>1</v>
      </c>
      <c r="G460" s="66">
        <v>30</v>
      </c>
    </row>
    <row r="461" spans="1:7" ht="15" customHeight="1">
      <c r="A461" s="36"/>
      <c r="B461" s="36"/>
      <c r="C461" s="36"/>
      <c r="D461" s="36"/>
      <c r="E461" s="36"/>
      <c r="F461" s="67" t="s">
        <v>227</v>
      </c>
      <c r="G461" s="68">
        <v>30</v>
      </c>
    </row>
    <row r="462" spans="1:7" ht="15" customHeight="1">
      <c r="A462" s="36"/>
      <c r="B462" s="36"/>
      <c r="C462" s="36"/>
      <c r="D462" s="36"/>
      <c r="E462" s="36"/>
      <c r="F462" s="74" t="s">
        <v>238</v>
      </c>
      <c r="G462" s="75">
        <v>30</v>
      </c>
    </row>
    <row r="463" spans="1:7" ht="15" customHeight="1">
      <c r="A463" s="36"/>
      <c r="B463" s="36"/>
      <c r="C463" s="36"/>
      <c r="D463" s="36"/>
      <c r="E463" s="36"/>
      <c r="F463" s="74" t="s">
        <v>239</v>
      </c>
      <c r="G463" s="75">
        <v>30</v>
      </c>
    </row>
    <row r="464" spans="1:7" ht="15" customHeight="1">
      <c r="A464" s="36"/>
      <c r="B464" s="36"/>
      <c r="C464" s="36"/>
      <c r="D464" s="36"/>
      <c r="E464" s="36"/>
      <c r="F464" s="74" t="s">
        <v>240</v>
      </c>
      <c r="G464" s="75">
        <v>37.33</v>
      </c>
    </row>
    <row r="465" spans="1:7" ht="20.100000000000001" customHeight="1">
      <c r="A465" s="107" t="s">
        <v>405</v>
      </c>
      <c r="B465" s="107"/>
      <c r="C465" s="107"/>
      <c r="D465" s="107"/>
      <c r="E465" s="107"/>
      <c r="F465" s="107"/>
      <c r="G465" s="107"/>
    </row>
    <row r="466" spans="1:7" ht="15" customHeight="1">
      <c r="A466" s="58" t="s">
        <v>213</v>
      </c>
      <c r="B466" s="59" t="s">
        <v>214</v>
      </c>
      <c r="C466" s="59" t="s">
        <v>215</v>
      </c>
      <c r="D466" s="108" t="s">
        <v>216</v>
      </c>
      <c r="E466" s="108"/>
      <c r="F466" s="60" t="s">
        <v>217</v>
      </c>
      <c r="G466" s="61" t="s">
        <v>218</v>
      </c>
    </row>
    <row r="467" spans="1:7" ht="15" customHeight="1">
      <c r="A467" s="62" t="s">
        <v>192</v>
      </c>
      <c r="B467" s="63" t="s">
        <v>191</v>
      </c>
      <c r="C467" s="64" t="s">
        <v>71</v>
      </c>
      <c r="D467" s="106">
        <v>66.81</v>
      </c>
      <c r="E467" s="106"/>
      <c r="F467" s="65">
        <v>1</v>
      </c>
      <c r="G467" s="66">
        <v>66.81</v>
      </c>
    </row>
    <row r="468" spans="1:7" ht="15" customHeight="1">
      <c r="A468" s="36"/>
      <c r="B468" s="36"/>
      <c r="C468" s="36"/>
      <c r="D468" s="36"/>
      <c r="E468" s="36"/>
      <c r="F468" s="67" t="s">
        <v>227</v>
      </c>
      <c r="G468" s="68">
        <v>66.81</v>
      </c>
    </row>
    <row r="469" spans="1:7" ht="15" customHeight="1">
      <c r="A469" s="36"/>
      <c r="B469" s="36"/>
      <c r="C469" s="36"/>
      <c r="D469" s="36"/>
      <c r="E469" s="36"/>
      <c r="F469" s="74" t="s">
        <v>238</v>
      </c>
      <c r="G469" s="75">
        <v>66.81</v>
      </c>
    </row>
    <row r="470" spans="1:7" ht="15" customHeight="1">
      <c r="A470" s="36"/>
      <c r="B470" s="36"/>
      <c r="C470" s="36"/>
      <c r="D470" s="36"/>
      <c r="E470" s="36"/>
      <c r="F470" s="74" t="s">
        <v>239</v>
      </c>
      <c r="G470" s="75">
        <v>66.81</v>
      </c>
    </row>
    <row r="471" spans="1:7" ht="15" customHeight="1">
      <c r="A471" s="36"/>
      <c r="B471" s="36"/>
      <c r="C471" s="36"/>
      <c r="D471" s="36"/>
      <c r="E471" s="36"/>
      <c r="F471" s="74" t="s">
        <v>240</v>
      </c>
      <c r="G471" s="75">
        <v>83.13</v>
      </c>
    </row>
    <row r="472" spans="1:7" ht="20.100000000000001" customHeight="1">
      <c r="A472" s="107" t="s">
        <v>406</v>
      </c>
      <c r="B472" s="107"/>
      <c r="C472" s="107"/>
      <c r="D472" s="107"/>
      <c r="E472" s="107"/>
      <c r="F472" s="107"/>
      <c r="G472" s="107"/>
    </row>
    <row r="473" spans="1:7" ht="15" customHeight="1">
      <c r="A473" s="58" t="s">
        <v>213</v>
      </c>
      <c r="B473" s="59" t="s">
        <v>214</v>
      </c>
      <c r="C473" s="59" t="s">
        <v>215</v>
      </c>
      <c r="D473" s="108" t="s">
        <v>216</v>
      </c>
      <c r="E473" s="108"/>
      <c r="F473" s="60" t="s">
        <v>217</v>
      </c>
      <c r="G473" s="61" t="s">
        <v>218</v>
      </c>
    </row>
    <row r="474" spans="1:7" ht="15" customHeight="1">
      <c r="A474" s="62" t="s">
        <v>302</v>
      </c>
      <c r="B474" s="63" t="s">
        <v>194</v>
      </c>
      <c r="C474" s="64" t="s">
        <v>21</v>
      </c>
      <c r="D474" s="106">
        <v>275.33999999999997</v>
      </c>
      <c r="E474" s="106"/>
      <c r="F474" s="65">
        <v>1</v>
      </c>
      <c r="G474" s="66">
        <v>275.33999999999997</v>
      </c>
    </row>
    <row r="475" spans="1:7" ht="15" customHeight="1">
      <c r="A475" s="36"/>
      <c r="B475" s="36"/>
      <c r="C475" s="36"/>
      <c r="D475" s="36"/>
      <c r="E475" s="36"/>
      <c r="F475" s="67" t="s">
        <v>227</v>
      </c>
      <c r="G475" s="68">
        <v>275.33999999999997</v>
      </c>
    </row>
    <row r="476" spans="1:7" ht="15" customHeight="1">
      <c r="A476" s="36"/>
      <c r="B476" s="36"/>
      <c r="C476" s="36"/>
      <c r="D476" s="36"/>
      <c r="E476" s="36"/>
      <c r="F476" s="74" t="s">
        <v>238</v>
      </c>
      <c r="G476" s="75">
        <v>275.33999999999997</v>
      </c>
    </row>
    <row r="477" spans="1:7" ht="15" customHeight="1">
      <c r="A477" s="36"/>
      <c r="B477" s="36"/>
      <c r="C477" s="36"/>
      <c r="D477" s="36"/>
      <c r="E477" s="36"/>
      <c r="F477" s="74" t="s">
        <v>239</v>
      </c>
      <c r="G477" s="75">
        <v>275.33999999999997</v>
      </c>
    </row>
    <row r="478" spans="1:7" ht="15" customHeight="1">
      <c r="A478" s="36"/>
      <c r="B478" s="36"/>
      <c r="C478" s="36"/>
      <c r="D478" s="36"/>
      <c r="E478" s="36"/>
      <c r="F478" s="74" t="s">
        <v>240</v>
      </c>
      <c r="G478" s="75">
        <v>342.58</v>
      </c>
    </row>
    <row r="479" spans="1:7" ht="20.100000000000001" customHeight="1">
      <c r="A479" s="107" t="s">
        <v>407</v>
      </c>
      <c r="B479" s="107"/>
      <c r="C479" s="107"/>
      <c r="D479" s="107"/>
      <c r="E479" s="107"/>
      <c r="F479" s="107"/>
      <c r="G479" s="107"/>
    </row>
    <row r="480" spans="1:7" ht="15" customHeight="1">
      <c r="A480" s="58" t="s">
        <v>213</v>
      </c>
      <c r="B480" s="59" t="s">
        <v>214</v>
      </c>
      <c r="C480" s="59" t="s">
        <v>215</v>
      </c>
      <c r="D480" s="108" t="s">
        <v>216</v>
      </c>
      <c r="E480" s="108"/>
      <c r="F480" s="60" t="s">
        <v>217</v>
      </c>
      <c r="G480" s="61" t="s">
        <v>218</v>
      </c>
    </row>
    <row r="481" spans="1:7" ht="15" customHeight="1">
      <c r="A481" s="62" t="s">
        <v>408</v>
      </c>
      <c r="B481" s="63" t="s">
        <v>197</v>
      </c>
      <c r="C481" s="64" t="s">
        <v>21</v>
      </c>
      <c r="D481" s="106">
        <v>3.74</v>
      </c>
      <c r="E481" s="106"/>
      <c r="F481" s="65">
        <v>1</v>
      </c>
      <c r="G481" s="66">
        <v>3.74</v>
      </c>
    </row>
    <row r="482" spans="1:7" ht="15" customHeight="1">
      <c r="A482" s="36"/>
      <c r="B482" s="36"/>
      <c r="C482" s="36"/>
      <c r="D482" s="36"/>
      <c r="E482" s="36"/>
      <c r="F482" s="67" t="s">
        <v>227</v>
      </c>
      <c r="G482" s="68">
        <v>3.74</v>
      </c>
    </row>
    <row r="483" spans="1:7" ht="15" customHeight="1">
      <c r="A483" s="36"/>
      <c r="B483" s="36"/>
      <c r="C483" s="36"/>
      <c r="D483" s="36"/>
      <c r="E483" s="36"/>
      <c r="F483" s="74" t="s">
        <v>238</v>
      </c>
      <c r="G483" s="75">
        <v>3.74</v>
      </c>
    </row>
    <row r="484" spans="1:7" ht="15" customHeight="1">
      <c r="A484" s="36"/>
      <c r="B484" s="36"/>
      <c r="C484" s="36"/>
      <c r="D484" s="36"/>
      <c r="E484" s="36"/>
      <c r="F484" s="74" t="s">
        <v>239</v>
      </c>
      <c r="G484" s="75">
        <v>3.74</v>
      </c>
    </row>
    <row r="485" spans="1:7" ht="15" customHeight="1">
      <c r="A485" s="36"/>
      <c r="B485" s="36"/>
      <c r="C485" s="36"/>
      <c r="D485" s="36"/>
      <c r="E485" s="36"/>
      <c r="F485" s="74" t="s">
        <v>240</v>
      </c>
      <c r="G485" s="75">
        <v>4.6500000000000004</v>
      </c>
    </row>
    <row r="486" spans="1:7" ht="20.100000000000001" customHeight="1">
      <c r="A486" s="107" t="s">
        <v>409</v>
      </c>
      <c r="B486" s="107"/>
      <c r="C486" s="107"/>
      <c r="D486" s="107"/>
      <c r="E486" s="107"/>
      <c r="F486" s="107"/>
      <c r="G486" s="107"/>
    </row>
    <row r="487" spans="1:7" ht="15" customHeight="1">
      <c r="A487" s="58" t="s">
        <v>213</v>
      </c>
      <c r="B487" s="59" t="s">
        <v>214</v>
      </c>
      <c r="C487" s="59" t="s">
        <v>215</v>
      </c>
      <c r="D487" s="108" t="s">
        <v>216</v>
      </c>
      <c r="E487" s="108"/>
      <c r="F487" s="60" t="s">
        <v>217</v>
      </c>
      <c r="G487" s="61" t="s">
        <v>218</v>
      </c>
    </row>
    <row r="488" spans="1:7" ht="15" customHeight="1">
      <c r="A488" s="62" t="s">
        <v>410</v>
      </c>
      <c r="B488" s="63" t="s">
        <v>411</v>
      </c>
      <c r="C488" s="64" t="s">
        <v>21</v>
      </c>
      <c r="D488" s="106">
        <v>651.17999999999995</v>
      </c>
      <c r="E488" s="106"/>
      <c r="F488" s="65">
        <v>1</v>
      </c>
      <c r="G488" s="66">
        <v>651.17999999999995</v>
      </c>
    </row>
    <row r="489" spans="1:7" ht="15" customHeight="1">
      <c r="A489" s="36"/>
      <c r="B489" s="36"/>
      <c r="C489" s="36"/>
      <c r="D489" s="36"/>
      <c r="E489" s="36"/>
      <c r="F489" s="67" t="s">
        <v>227</v>
      </c>
      <c r="G489" s="68">
        <v>651.17999999999995</v>
      </c>
    </row>
    <row r="490" spans="1:7" ht="15" customHeight="1">
      <c r="A490" s="58" t="s">
        <v>228</v>
      </c>
      <c r="B490" s="59" t="s">
        <v>214</v>
      </c>
      <c r="C490" s="59" t="s">
        <v>229</v>
      </c>
      <c r="D490" s="59" t="s">
        <v>230</v>
      </c>
      <c r="E490" s="59" t="s">
        <v>231</v>
      </c>
      <c r="F490" s="60" t="s">
        <v>217</v>
      </c>
      <c r="G490" s="61" t="s">
        <v>232</v>
      </c>
    </row>
    <row r="491" spans="1:7" ht="21" customHeight="1">
      <c r="A491" s="62" t="s">
        <v>269</v>
      </c>
      <c r="B491" s="69" t="s">
        <v>303</v>
      </c>
      <c r="C491" s="70">
        <v>16.91</v>
      </c>
      <c r="D491" s="71">
        <v>23.2</v>
      </c>
      <c r="E491" s="72"/>
      <c r="F491" s="65">
        <v>3.5</v>
      </c>
      <c r="G491" s="73">
        <v>81.2</v>
      </c>
    </row>
    <row r="492" spans="1:7" ht="15" customHeight="1">
      <c r="A492" s="62" t="s">
        <v>242</v>
      </c>
      <c r="B492" s="69" t="s">
        <v>243</v>
      </c>
      <c r="C492" s="70">
        <v>19.600000000000001</v>
      </c>
      <c r="D492" s="71">
        <v>28.29</v>
      </c>
      <c r="E492" s="72"/>
      <c r="F492" s="65">
        <v>3.5</v>
      </c>
      <c r="G492" s="73">
        <v>99.01</v>
      </c>
    </row>
    <row r="493" spans="1:7" ht="18" customHeight="1">
      <c r="A493" s="36"/>
      <c r="B493" s="36"/>
      <c r="C493" s="36"/>
      <c r="D493" s="36"/>
      <c r="E493" s="36"/>
      <c r="F493" s="67" t="s">
        <v>237</v>
      </c>
      <c r="G493" s="68">
        <v>180.21</v>
      </c>
    </row>
    <row r="494" spans="1:7" ht="15" customHeight="1">
      <c r="A494" s="36"/>
      <c r="B494" s="36"/>
      <c r="C494" s="36"/>
      <c r="D494" s="36"/>
      <c r="E494" s="36"/>
      <c r="F494" s="74" t="s">
        <v>238</v>
      </c>
      <c r="G494" s="75">
        <v>831.39</v>
      </c>
    </row>
    <row r="495" spans="1:7" ht="15" customHeight="1">
      <c r="A495" s="36"/>
      <c r="B495" s="36"/>
      <c r="C495" s="36"/>
      <c r="D495" s="36"/>
      <c r="E495" s="36"/>
      <c r="F495" s="74" t="s">
        <v>239</v>
      </c>
      <c r="G495" s="75">
        <v>831.39</v>
      </c>
    </row>
    <row r="496" spans="1:7" ht="15" customHeight="1">
      <c r="A496" s="36"/>
      <c r="B496" s="36"/>
      <c r="C496" s="36"/>
      <c r="D496" s="36"/>
      <c r="E496" s="36"/>
      <c r="F496" s="74" t="s">
        <v>240</v>
      </c>
      <c r="G496" s="75">
        <v>1034.42</v>
      </c>
    </row>
    <row r="497" spans="1:7" ht="21.9" customHeight="1">
      <c r="A497" s="107" t="s">
        <v>412</v>
      </c>
      <c r="B497" s="107"/>
      <c r="C497" s="107"/>
      <c r="D497" s="107"/>
      <c r="E497" s="107"/>
      <c r="F497" s="107"/>
      <c r="G497" s="107"/>
    </row>
    <row r="498" spans="1:7" ht="15" customHeight="1">
      <c r="A498" s="58" t="s">
        <v>213</v>
      </c>
      <c r="B498" s="59" t="s">
        <v>214</v>
      </c>
      <c r="C498" s="59" t="s">
        <v>215</v>
      </c>
      <c r="D498" s="108" t="s">
        <v>216</v>
      </c>
      <c r="E498" s="108"/>
      <c r="F498" s="60" t="s">
        <v>217</v>
      </c>
      <c r="G498" s="61" t="s">
        <v>218</v>
      </c>
    </row>
    <row r="499" spans="1:7" ht="29.1" customHeight="1">
      <c r="A499" s="62" t="s">
        <v>413</v>
      </c>
      <c r="B499" s="63" t="s">
        <v>414</v>
      </c>
      <c r="C499" s="64" t="s">
        <v>99</v>
      </c>
      <c r="D499" s="106">
        <v>25.52</v>
      </c>
      <c r="E499" s="106"/>
      <c r="F499" s="65">
        <v>3.6999999999999998E-2</v>
      </c>
      <c r="G499" s="66">
        <v>0.94</v>
      </c>
    </row>
    <row r="500" spans="1:7" ht="29.1" customHeight="1">
      <c r="A500" s="62" t="s">
        <v>415</v>
      </c>
      <c r="B500" s="63" t="s">
        <v>416</v>
      </c>
      <c r="C500" s="64" t="s">
        <v>31</v>
      </c>
      <c r="D500" s="106">
        <v>24.35</v>
      </c>
      <c r="E500" s="106"/>
      <c r="F500" s="65">
        <v>1.0363</v>
      </c>
      <c r="G500" s="66">
        <v>25.23</v>
      </c>
    </row>
    <row r="501" spans="1:7" ht="29.1" customHeight="1">
      <c r="A501" s="62" t="s">
        <v>417</v>
      </c>
      <c r="B501" s="63" t="s">
        <v>418</v>
      </c>
      <c r="C501" s="64" t="s">
        <v>26</v>
      </c>
      <c r="D501" s="106">
        <v>0.3</v>
      </c>
      <c r="E501" s="106"/>
      <c r="F501" s="65">
        <v>2.2134</v>
      </c>
      <c r="G501" s="66">
        <v>0.66</v>
      </c>
    </row>
    <row r="502" spans="1:7" ht="21" customHeight="1">
      <c r="A502" s="62" t="s">
        <v>419</v>
      </c>
      <c r="B502" s="63" t="s">
        <v>420</v>
      </c>
      <c r="C502" s="64" t="s">
        <v>421</v>
      </c>
      <c r="D502" s="106">
        <v>34.72</v>
      </c>
      <c r="E502" s="106"/>
      <c r="F502" s="65">
        <v>1.23E-2</v>
      </c>
      <c r="G502" s="66">
        <v>0.42</v>
      </c>
    </row>
    <row r="503" spans="1:7" ht="21" customHeight="1">
      <c r="A503" s="62" t="s">
        <v>422</v>
      </c>
      <c r="B503" s="63" t="s">
        <v>423</v>
      </c>
      <c r="C503" s="64" t="s">
        <v>421</v>
      </c>
      <c r="D503" s="106">
        <v>59.52</v>
      </c>
      <c r="E503" s="106"/>
      <c r="F503" s="65">
        <v>3.3599999999999998E-2</v>
      </c>
      <c r="G503" s="66">
        <v>1.99</v>
      </c>
    </row>
    <row r="504" spans="1:7" ht="29.1" customHeight="1">
      <c r="A504" s="62" t="s">
        <v>424</v>
      </c>
      <c r="B504" s="63" t="s">
        <v>425</v>
      </c>
      <c r="C504" s="64" t="s">
        <v>26</v>
      </c>
      <c r="D504" s="106">
        <v>2.4900000000000002</v>
      </c>
      <c r="E504" s="106"/>
      <c r="F504" s="65">
        <v>1.2266999999999999</v>
      </c>
      <c r="G504" s="66">
        <v>3.05</v>
      </c>
    </row>
    <row r="505" spans="1:7" ht="29.1" customHeight="1">
      <c r="A505" s="62" t="s">
        <v>426</v>
      </c>
      <c r="B505" s="63" t="s">
        <v>427</v>
      </c>
      <c r="C505" s="64" t="s">
        <v>71</v>
      </c>
      <c r="D505" s="106">
        <v>6.62</v>
      </c>
      <c r="E505" s="106"/>
      <c r="F505" s="65">
        <v>3.5470000000000002</v>
      </c>
      <c r="G505" s="66">
        <v>23.48</v>
      </c>
    </row>
    <row r="506" spans="1:7" ht="15" customHeight="1">
      <c r="A506" s="36"/>
      <c r="B506" s="36"/>
      <c r="C506" s="36"/>
      <c r="D506" s="36"/>
      <c r="E506" s="36"/>
      <c r="F506" s="67" t="s">
        <v>227</v>
      </c>
      <c r="G506" s="68">
        <v>55.77</v>
      </c>
    </row>
    <row r="507" spans="1:7" ht="15" customHeight="1">
      <c r="A507" s="58" t="s">
        <v>228</v>
      </c>
      <c r="B507" s="59" t="s">
        <v>214</v>
      </c>
      <c r="C507" s="59" t="s">
        <v>229</v>
      </c>
      <c r="D507" s="59" t="s">
        <v>230</v>
      </c>
      <c r="E507" s="59" t="s">
        <v>231</v>
      </c>
      <c r="F507" s="60" t="s">
        <v>217</v>
      </c>
      <c r="G507" s="61" t="s">
        <v>232</v>
      </c>
    </row>
    <row r="508" spans="1:7" ht="21" customHeight="1">
      <c r="A508" s="62" t="s">
        <v>428</v>
      </c>
      <c r="B508" s="69" t="s">
        <v>429</v>
      </c>
      <c r="C508" s="70">
        <v>16.66</v>
      </c>
      <c r="D508" s="71">
        <v>23.81</v>
      </c>
      <c r="E508" s="72"/>
      <c r="F508" s="65">
        <v>0.6</v>
      </c>
      <c r="G508" s="73">
        <v>14.28</v>
      </c>
    </row>
    <row r="509" spans="1:7" ht="18" customHeight="1">
      <c r="A509" s="102" t="s">
        <v>542</v>
      </c>
      <c r="B509" s="102"/>
      <c r="C509" s="102"/>
      <c r="D509" s="102"/>
      <c r="E509" s="103"/>
      <c r="F509" s="67" t="s">
        <v>237</v>
      </c>
      <c r="G509" s="68">
        <v>14.28</v>
      </c>
    </row>
    <row r="510" spans="1:7" ht="15" customHeight="1">
      <c r="A510" s="104"/>
      <c r="B510" s="104"/>
      <c r="C510" s="104"/>
      <c r="D510" s="104"/>
      <c r="E510" s="105"/>
      <c r="F510" s="74" t="s">
        <v>238</v>
      </c>
      <c r="G510" s="75">
        <v>70.05</v>
      </c>
    </row>
    <row r="511" spans="1:7" ht="15" customHeight="1">
      <c r="A511" s="104"/>
      <c r="B511" s="104"/>
      <c r="C511" s="104"/>
      <c r="D511" s="104"/>
      <c r="E511" s="105"/>
      <c r="F511" s="74" t="s">
        <v>239</v>
      </c>
      <c r="G511" s="75">
        <v>70.05</v>
      </c>
    </row>
    <row r="512" spans="1:7" ht="15" customHeight="1">
      <c r="A512" s="104"/>
      <c r="B512" s="104"/>
      <c r="C512" s="104"/>
      <c r="D512" s="104"/>
      <c r="E512" s="105"/>
      <c r="F512" s="74" t="s">
        <v>240</v>
      </c>
      <c r="G512" s="75">
        <v>87.16</v>
      </c>
    </row>
    <row r="513" spans="6:7">
      <c r="F513" s="47"/>
      <c r="G513" s="47"/>
    </row>
    <row r="514" spans="6:7">
      <c r="F514" s="47"/>
      <c r="G514" s="47"/>
    </row>
    <row r="515" spans="6:7">
      <c r="F515" s="47"/>
      <c r="G515" s="47"/>
    </row>
    <row r="516" spans="6:7">
      <c r="F516" s="47"/>
      <c r="G516" s="47"/>
    </row>
    <row r="517" spans="6:7">
      <c r="F517" s="47"/>
      <c r="G517" s="47"/>
    </row>
  </sheetData>
  <mergeCells count="222">
    <mergeCell ref="A1:G1"/>
    <mergeCell ref="A11:G11"/>
    <mergeCell ref="D12:E12"/>
    <mergeCell ref="D13:E13"/>
    <mergeCell ref="D14:E14"/>
    <mergeCell ref="A2:C2"/>
    <mergeCell ref="A3:G3"/>
    <mergeCell ref="A5:G5"/>
    <mergeCell ref="A6:G6"/>
    <mergeCell ref="A8:G8"/>
    <mergeCell ref="A9:G9"/>
    <mergeCell ref="A4:G4"/>
    <mergeCell ref="D35:E35"/>
    <mergeCell ref="D37:E37"/>
    <mergeCell ref="D38:E38"/>
    <mergeCell ref="A43:G43"/>
    <mergeCell ref="D44:E44"/>
    <mergeCell ref="D15:E15"/>
    <mergeCell ref="A24:G24"/>
    <mergeCell ref="A32:G32"/>
    <mergeCell ref="D33:E33"/>
    <mergeCell ref="D34:E34"/>
    <mergeCell ref="D59:E59"/>
    <mergeCell ref="A68:G68"/>
    <mergeCell ref="D69:E69"/>
    <mergeCell ref="D70:E70"/>
    <mergeCell ref="D71:E71"/>
    <mergeCell ref="D45:E45"/>
    <mergeCell ref="A54:G54"/>
    <mergeCell ref="D55:E55"/>
    <mergeCell ref="D56:E56"/>
    <mergeCell ref="D58:E58"/>
    <mergeCell ref="D87:E87"/>
    <mergeCell ref="D88:E88"/>
    <mergeCell ref="D89:E89"/>
    <mergeCell ref="D90:E90"/>
    <mergeCell ref="D92:E92"/>
    <mergeCell ref="D73:E73"/>
    <mergeCell ref="D74:E74"/>
    <mergeCell ref="D80:E80"/>
    <mergeCell ref="D81:E81"/>
    <mergeCell ref="A86:G86"/>
    <mergeCell ref="D106:E106"/>
    <mergeCell ref="A115:G115"/>
    <mergeCell ref="D116:E116"/>
    <mergeCell ref="D117:E117"/>
    <mergeCell ref="D118:E118"/>
    <mergeCell ref="D93:E93"/>
    <mergeCell ref="D94:E94"/>
    <mergeCell ref="D95:E95"/>
    <mergeCell ref="A104:G104"/>
    <mergeCell ref="D105:E105"/>
    <mergeCell ref="D136:E136"/>
    <mergeCell ref="D137:E137"/>
    <mergeCell ref="A142:G142"/>
    <mergeCell ref="D143:E143"/>
    <mergeCell ref="D144:E144"/>
    <mergeCell ref="D119:E119"/>
    <mergeCell ref="A124:G124"/>
    <mergeCell ref="D125:E125"/>
    <mergeCell ref="D126:E126"/>
    <mergeCell ref="A135:G135"/>
    <mergeCell ref="D155:E155"/>
    <mergeCell ref="D157:E157"/>
    <mergeCell ref="D158:E158"/>
    <mergeCell ref="D159:E159"/>
    <mergeCell ref="D160:E160"/>
    <mergeCell ref="A149:G149"/>
    <mergeCell ref="D150:E150"/>
    <mergeCell ref="D151:E151"/>
    <mergeCell ref="D153:E153"/>
    <mergeCell ref="D154:E154"/>
    <mergeCell ref="D174:E174"/>
    <mergeCell ref="D175:E175"/>
    <mergeCell ref="A180:G180"/>
    <mergeCell ref="D181:E181"/>
    <mergeCell ref="D182:E182"/>
    <mergeCell ref="D161:E161"/>
    <mergeCell ref="D162:E162"/>
    <mergeCell ref="A171:G171"/>
    <mergeCell ref="D172:E172"/>
    <mergeCell ref="D173:E173"/>
    <mergeCell ref="D196:E196"/>
    <mergeCell ref="D197:E197"/>
    <mergeCell ref="A206:G206"/>
    <mergeCell ref="D207:E207"/>
    <mergeCell ref="D208:E208"/>
    <mergeCell ref="D183:E183"/>
    <mergeCell ref="A192:G192"/>
    <mergeCell ref="D193:E193"/>
    <mergeCell ref="D194:E194"/>
    <mergeCell ref="D195:E195"/>
    <mergeCell ref="D222:E222"/>
    <mergeCell ref="A227:G227"/>
    <mergeCell ref="D228:E228"/>
    <mergeCell ref="D229:E229"/>
    <mergeCell ref="A234:G234"/>
    <mergeCell ref="A213:G213"/>
    <mergeCell ref="D214:E214"/>
    <mergeCell ref="D215:E215"/>
    <mergeCell ref="A220:G220"/>
    <mergeCell ref="D221:E221"/>
    <mergeCell ref="A248:G248"/>
    <mergeCell ref="D249:E249"/>
    <mergeCell ref="D250:E250"/>
    <mergeCell ref="A255:G255"/>
    <mergeCell ref="D256:E256"/>
    <mergeCell ref="D235:E235"/>
    <mergeCell ref="D236:E236"/>
    <mergeCell ref="A241:G241"/>
    <mergeCell ref="D242:E242"/>
    <mergeCell ref="D243:E243"/>
    <mergeCell ref="D270:E270"/>
    <mergeCell ref="D271:E271"/>
    <mergeCell ref="A276:G276"/>
    <mergeCell ref="D277:E277"/>
    <mergeCell ref="D278:E278"/>
    <mergeCell ref="D257:E257"/>
    <mergeCell ref="A262:G262"/>
    <mergeCell ref="D263:E263"/>
    <mergeCell ref="D264:E264"/>
    <mergeCell ref="A269:G269"/>
    <mergeCell ref="D292:E292"/>
    <mergeCell ref="A297:G297"/>
    <mergeCell ref="D298:E298"/>
    <mergeCell ref="D299:E299"/>
    <mergeCell ref="A304:G304"/>
    <mergeCell ref="A283:G283"/>
    <mergeCell ref="D284:E284"/>
    <mergeCell ref="D285:E285"/>
    <mergeCell ref="A290:G290"/>
    <mergeCell ref="D291:E291"/>
    <mergeCell ref="A318:G318"/>
    <mergeCell ref="D319:E319"/>
    <mergeCell ref="D320:E320"/>
    <mergeCell ref="A325:G325"/>
    <mergeCell ref="D326:E326"/>
    <mergeCell ref="D305:E305"/>
    <mergeCell ref="D306:E306"/>
    <mergeCell ref="A311:G311"/>
    <mergeCell ref="D312:E312"/>
    <mergeCell ref="D313:E313"/>
    <mergeCell ref="D340:E340"/>
    <mergeCell ref="D341:E341"/>
    <mergeCell ref="A346:G346"/>
    <mergeCell ref="D347:E347"/>
    <mergeCell ref="D348:E348"/>
    <mergeCell ref="D327:E327"/>
    <mergeCell ref="A332:G332"/>
    <mergeCell ref="D333:E333"/>
    <mergeCell ref="D334:E334"/>
    <mergeCell ref="A339:G339"/>
    <mergeCell ref="D362:E362"/>
    <mergeCell ref="A367:G367"/>
    <mergeCell ref="D368:E368"/>
    <mergeCell ref="D369:E369"/>
    <mergeCell ref="A374:G374"/>
    <mergeCell ref="A353:G353"/>
    <mergeCell ref="D354:E354"/>
    <mergeCell ref="D355:E355"/>
    <mergeCell ref="A360:G360"/>
    <mergeCell ref="D361:E361"/>
    <mergeCell ref="A388:G388"/>
    <mergeCell ref="D389:E389"/>
    <mergeCell ref="D390:E390"/>
    <mergeCell ref="A395:G395"/>
    <mergeCell ref="D396:E396"/>
    <mergeCell ref="D375:E375"/>
    <mergeCell ref="D376:E376"/>
    <mergeCell ref="A381:G381"/>
    <mergeCell ref="D382:E382"/>
    <mergeCell ref="D383:E383"/>
    <mergeCell ref="D410:E410"/>
    <mergeCell ref="D411:E411"/>
    <mergeCell ref="A416:G416"/>
    <mergeCell ref="D417:E417"/>
    <mergeCell ref="D418:E418"/>
    <mergeCell ref="D397:E397"/>
    <mergeCell ref="A402:G402"/>
    <mergeCell ref="D403:E403"/>
    <mergeCell ref="D404:E404"/>
    <mergeCell ref="A409:G409"/>
    <mergeCell ref="D432:E432"/>
    <mergeCell ref="D434:E434"/>
    <mergeCell ref="D435:E435"/>
    <mergeCell ref="D436:E436"/>
    <mergeCell ref="A444:G444"/>
    <mergeCell ref="A423:G423"/>
    <mergeCell ref="D424:E424"/>
    <mergeCell ref="D425:E425"/>
    <mergeCell ref="A430:G430"/>
    <mergeCell ref="D431:E431"/>
    <mergeCell ref="A458:G458"/>
    <mergeCell ref="D459:E459"/>
    <mergeCell ref="D460:E460"/>
    <mergeCell ref="A465:G465"/>
    <mergeCell ref="D466:E466"/>
    <mergeCell ref="D445:E445"/>
    <mergeCell ref="D446:E446"/>
    <mergeCell ref="A451:G451"/>
    <mergeCell ref="D452:E452"/>
    <mergeCell ref="D453:E453"/>
    <mergeCell ref="D480:E480"/>
    <mergeCell ref="D481:E481"/>
    <mergeCell ref="A486:G486"/>
    <mergeCell ref="D487:E487"/>
    <mergeCell ref="D488:E488"/>
    <mergeCell ref="D467:E467"/>
    <mergeCell ref="A472:G472"/>
    <mergeCell ref="D473:E473"/>
    <mergeCell ref="D474:E474"/>
    <mergeCell ref="A479:G479"/>
    <mergeCell ref="A509:E512"/>
    <mergeCell ref="D502:E502"/>
    <mergeCell ref="D503:E503"/>
    <mergeCell ref="D504:E504"/>
    <mergeCell ref="D505:E505"/>
    <mergeCell ref="A497:G497"/>
    <mergeCell ref="D498:E498"/>
    <mergeCell ref="D499:E499"/>
    <mergeCell ref="D500:E500"/>
    <mergeCell ref="D501:E501"/>
  </mergeCells>
  <printOptions horizontalCentered="1"/>
  <pageMargins left="0.51181102362204722" right="0.19685039370078741" top="0.51181102362204722" bottom="0.51181102362204722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25"/>
  <sheetViews>
    <sheetView view="pageBreakPreview" topLeftCell="A10" zoomScale="130" zoomScaleNormal="130" zoomScaleSheetLayoutView="130" workbookViewId="0">
      <selection activeCell="A24" sqref="A24:K25"/>
    </sheetView>
  </sheetViews>
  <sheetFormatPr defaultColWidth="9.109375" defaultRowHeight="8.4"/>
  <cols>
    <col min="1" max="1" width="3.88671875" style="1" bestFit="1" customWidth="1"/>
    <col min="2" max="2" width="34.6640625" style="1" customWidth="1"/>
    <col min="3" max="3" width="13.6640625" style="1" customWidth="1"/>
    <col min="4" max="7" width="11.88671875" style="1" customWidth="1"/>
    <col min="8" max="8" width="12.88671875" style="1" customWidth="1"/>
    <col min="9" max="9" width="0.88671875" style="1" hidden="1" customWidth="1"/>
    <col min="10" max="10" width="13" style="1" customWidth="1"/>
    <col min="11" max="11" width="12.88671875" style="1" customWidth="1"/>
    <col min="12" max="16384" width="9.109375" style="1"/>
  </cols>
  <sheetData>
    <row r="1" spans="1:11" ht="54.75" customHeight="1">
      <c r="A1" s="117" t="s">
        <v>470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s="3" customFormat="1" ht="12" customHeight="1">
      <c r="A2" s="116"/>
      <c r="B2" s="116"/>
      <c r="C2" s="116"/>
      <c r="D2" s="2"/>
    </row>
    <row r="3" spans="1:11" s="3" customFormat="1" ht="15" customHeight="1">
      <c r="A3" s="100" t="s">
        <v>477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s="3" customFormat="1" ht="15" customHeight="1">
      <c r="A4" s="118" t="s">
        <v>512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s="3" customFormat="1" ht="15" customHeight="1">
      <c r="A5" s="119" t="s">
        <v>473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11" s="4" customFormat="1">
      <c r="A6" s="120" t="s">
        <v>474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7" spans="1:11" s="4" customFormat="1" ht="6.9" customHeight="1">
      <c r="A7" s="5"/>
      <c r="B7" s="5"/>
      <c r="C7" s="5"/>
      <c r="D7" s="5"/>
      <c r="E7" s="5"/>
      <c r="F7" s="5"/>
    </row>
    <row r="8" spans="1:11" s="4" customFormat="1" ht="27" customHeight="1">
      <c r="A8" s="121" t="s">
        <v>475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s="4" customFormat="1">
      <c r="A9" s="122" t="s">
        <v>476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</row>
    <row r="10" spans="1:11">
      <c r="A10" s="37"/>
      <c r="B10" s="37"/>
      <c r="C10" s="37"/>
      <c r="D10" s="37"/>
      <c r="E10" s="37"/>
      <c r="F10" s="37"/>
      <c r="G10" s="37"/>
      <c r="H10" s="37"/>
      <c r="I10" s="6"/>
      <c r="J10" s="6"/>
      <c r="K10" s="6"/>
    </row>
    <row r="11" spans="1:11" ht="15.9" customHeight="1">
      <c r="A11" s="38" t="s">
        <v>528</v>
      </c>
      <c r="B11" s="38" t="s">
        <v>479</v>
      </c>
      <c r="C11" s="38" t="s">
        <v>538</v>
      </c>
      <c r="D11" s="38" t="s">
        <v>529</v>
      </c>
      <c r="E11" s="38" t="s">
        <v>530</v>
      </c>
      <c r="F11" s="38" t="s">
        <v>531</v>
      </c>
      <c r="G11" s="38" t="s">
        <v>532</v>
      </c>
      <c r="H11" s="123" t="s">
        <v>533</v>
      </c>
      <c r="I11" s="123"/>
      <c r="J11" s="38" t="s">
        <v>534</v>
      </c>
      <c r="K11" s="38" t="s">
        <v>430</v>
      </c>
    </row>
    <row r="12" spans="1:11" ht="12" customHeight="1">
      <c r="A12" s="111">
        <v>1</v>
      </c>
      <c r="B12" s="112" t="s">
        <v>535</v>
      </c>
      <c r="C12" s="113">
        <v>24501.919999999998</v>
      </c>
      <c r="D12" s="39">
        <v>1</v>
      </c>
      <c r="E12" s="40"/>
      <c r="F12" s="40"/>
      <c r="G12" s="40"/>
      <c r="H12" s="40"/>
      <c r="I12" s="40"/>
      <c r="J12" s="40"/>
      <c r="K12" s="41">
        <v>1</v>
      </c>
    </row>
    <row r="13" spans="1:11" ht="12.9" customHeight="1">
      <c r="A13" s="111"/>
      <c r="B13" s="112"/>
      <c r="C13" s="113"/>
      <c r="D13" s="42">
        <v>24501.919999999998</v>
      </c>
      <c r="E13" s="40"/>
      <c r="F13" s="40"/>
      <c r="G13" s="40"/>
      <c r="H13" s="40"/>
      <c r="I13" s="40"/>
      <c r="J13" s="40"/>
      <c r="K13" s="43">
        <v>24501.919999999998</v>
      </c>
    </row>
    <row r="14" spans="1:11" ht="12" customHeight="1">
      <c r="A14" s="111">
        <v>2</v>
      </c>
      <c r="B14" s="112" t="s">
        <v>33</v>
      </c>
      <c r="C14" s="113">
        <v>55655.91</v>
      </c>
      <c r="D14" s="39">
        <v>0.5</v>
      </c>
      <c r="E14" s="39">
        <v>0.5</v>
      </c>
      <c r="F14" s="40"/>
      <c r="G14" s="40"/>
      <c r="H14" s="40"/>
      <c r="I14" s="40"/>
      <c r="J14" s="40"/>
      <c r="K14" s="41">
        <v>1</v>
      </c>
    </row>
    <row r="15" spans="1:11" ht="12.9" customHeight="1">
      <c r="A15" s="111"/>
      <c r="B15" s="112"/>
      <c r="C15" s="113"/>
      <c r="D15" s="42">
        <v>27827.96</v>
      </c>
      <c r="E15" s="42">
        <v>27827.95</v>
      </c>
      <c r="F15" s="40"/>
      <c r="G15" s="40"/>
      <c r="H15" s="40"/>
      <c r="I15" s="40"/>
      <c r="J15" s="40"/>
      <c r="K15" s="43">
        <v>55655.91</v>
      </c>
    </row>
    <row r="16" spans="1:11" ht="12" customHeight="1">
      <c r="A16" s="111">
        <v>3</v>
      </c>
      <c r="B16" s="112" t="s">
        <v>61</v>
      </c>
      <c r="C16" s="113">
        <v>715701.46</v>
      </c>
      <c r="D16" s="40"/>
      <c r="E16" s="39">
        <v>0.25</v>
      </c>
      <c r="F16" s="39">
        <v>0.25</v>
      </c>
      <c r="G16" s="39">
        <v>0.25</v>
      </c>
      <c r="H16" s="114">
        <v>0.25</v>
      </c>
      <c r="I16" s="114"/>
      <c r="J16" s="40"/>
      <c r="K16" s="41">
        <v>1</v>
      </c>
    </row>
    <row r="17" spans="1:11" ht="12.9" customHeight="1">
      <c r="A17" s="111"/>
      <c r="B17" s="112"/>
      <c r="C17" s="113"/>
      <c r="D17" s="40"/>
      <c r="E17" s="42">
        <v>178925.37</v>
      </c>
      <c r="F17" s="42">
        <v>178925.37</v>
      </c>
      <c r="G17" s="42">
        <v>178925.37</v>
      </c>
      <c r="H17" s="115">
        <v>178925.35</v>
      </c>
      <c r="I17" s="115"/>
      <c r="J17" s="40"/>
      <c r="K17" s="43">
        <v>715701.46</v>
      </c>
    </row>
    <row r="18" spans="1:11" ht="12" customHeight="1">
      <c r="A18" s="111">
        <v>4</v>
      </c>
      <c r="B18" s="112" t="s">
        <v>536</v>
      </c>
      <c r="C18" s="113">
        <v>10344.200000000001</v>
      </c>
      <c r="D18" s="40"/>
      <c r="E18" s="40"/>
      <c r="F18" s="40"/>
      <c r="G18" s="40"/>
      <c r="H18" s="114">
        <v>0.5</v>
      </c>
      <c r="I18" s="114"/>
      <c r="J18" s="39">
        <v>0.5</v>
      </c>
      <c r="K18" s="41">
        <v>1</v>
      </c>
    </row>
    <row r="19" spans="1:11" ht="12.9" customHeight="1">
      <c r="A19" s="111"/>
      <c r="B19" s="112"/>
      <c r="C19" s="113"/>
      <c r="D19" s="40"/>
      <c r="E19" s="40"/>
      <c r="F19" s="40"/>
      <c r="G19" s="40"/>
      <c r="H19" s="115">
        <v>5172.1000000000004</v>
      </c>
      <c r="I19" s="115"/>
      <c r="J19" s="42">
        <v>5172.1000000000004</v>
      </c>
      <c r="K19" s="43">
        <v>10344.200000000001</v>
      </c>
    </row>
    <row r="20" spans="1:11" ht="12" customHeight="1">
      <c r="A20" s="111">
        <v>5</v>
      </c>
      <c r="B20" s="112" t="s">
        <v>537</v>
      </c>
      <c r="C20" s="113">
        <v>256250.4</v>
      </c>
      <c r="D20" s="40"/>
      <c r="E20" s="39">
        <v>0.25</v>
      </c>
      <c r="F20" s="39">
        <v>0.25</v>
      </c>
      <c r="G20" s="39">
        <v>0.25</v>
      </c>
      <c r="H20" s="114">
        <v>0.25</v>
      </c>
      <c r="I20" s="114"/>
      <c r="J20" s="40"/>
      <c r="K20" s="41">
        <v>1</v>
      </c>
    </row>
    <row r="21" spans="1:11" ht="12.9" customHeight="1">
      <c r="A21" s="111"/>
      <c r="B21" s="112"/>
      <c r="C21" s="113"/>
      <c r="D21" s="40"/>
      <c r="E21" s="42">
        <v>64062.6</v>
      </c>
      <c r="F21" s="42">
        <v>64062.6</v>
      </c>
      <c r="G21" s="42">
        <v>64062.6</v>
      </c>
      <c r="H21" s="115">
        <v>64062.6</v>
      </c>
      <c r="I21" s="115"/>
      <c r="J21" s="40"/>
      <c r="K21" s="43">
        <v>256250.4</v>
      </c>
    </row>
    <row r="22" spans="1:11" ht="12" customHeight="1">
      <c r="A22" s="38"/>
      <c r="B22" s="44"/>
      <c r="C22" s="110">
        <v>1062453.8899999999</v>
      </c>
      <c r="D22" s="45">
        <v>52329.88</v>
      </c>
      <c r="E22" s="45">
        <v>270815.92</v>
      </c>
      <c r="F22" s="45">
        <v>242987.97</v>
      </c>
      <c r="G22" s="45">
        <v>242987.97</v>
      </c>
      <c r="H22" s="110">
        <v>248160.05</v>
      </c>
      <c r="I22" s="110"/>
      <c r="J22" s="45">
        <v>5172.1000000000004</v>
      </c>
      <c r="K22" s="110">
        <v>1062453.8899999999</v>
      </c>
    </row>
    <row r="23" spans="1:11" ht="12.9" customHeight="1">
      <c r="A23" s="44"/>
      <c r="B23" s="44"/>
      <c r="C23" s="110"/>
      <c r="D23" s="45">
        <v>52329.88</v>
      </c>
      <c r="E23" s="45">
        <v>323145.8</v>
      </c>
      <c r="F23" s="45">
        <v>566133.77</v>
      </c>
      <c r="G23" s="45">
        <v>809121.74</v>
      </c>
      <c r="H23" s="110">
        <v>1057281.79</v>
      </c>
      <c r="I23" s="110"/>
      <c r="J23" s="45">
        <v>1062453.8899999999</v>
      </c>
      <c r="K23" s="110"/>
    </row>
    <row r="24" spans="1:11">
      <c r="A24" s="138" t="s">
        <v>543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</row>
    <row r="25" spans="1:11" ht="12" customHeight="1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</row>
  </sheetData>
  <mergeCells count="35">
    <mergeCell ref="A24:K25"/>
    <mergeCell ref="A12:A13"/>
    <mergeCell ref="B12:B13"/>
    <mergeCell ref="C12:C13"/>
    <mergeCell ref="A2:C2"/>
    <mergeCell ref="A1:K1"/>
    <mergeCell ref="A3:K3"/>
    <mergeCell ref="A4:K4"/>
    <mergeCell ref="A5:K5"/>
    <mergeCell ref="A6:K6"/>
    <mergeCell ref="A8:K8"/>
    <mergeCell ref="A9:K9"/>
    <mergeCell ref="H11:I11"/>
    <mergeCell ref="A14:A15"/>
    <mergeCell ref="B14:B15"/>
    <mergeCell ref="C14:C15"/>
    <mergeCell ref="A16:A17"/>
    <mergeCell ref="B16:B17"/>
    <mergeCell ref="C16:C17"/>
    <mergeCell ref="H16:I16"/>
    <mergeCell ref="H17:I17"/>
    <mergeCell ref="A18:A19"/>
    <mergeCell ref="B18:B19"/>
    <mergeCell ref="C18:C19"/>
    <mergeCell ref="H18:I18"/>
    <mergeCell ref="H19:I19"/>
    <mergeCell ref="C22:C23"/>
    <mergeCell ref="H22:I22"/>
    <mergeCell ref="K22:K23"/>
    <mergeCell ref="H23:I23"/>
    <mergeCell ref="A20:A21"/>
    <mergeCell ref="B20:B21"/>
    <mergeCell ref="C20:C21"/>
    <mergeCell ref="H20:I20"/>
    <mergeCell ref="H21:I21"/>
  </mergeCells>
  <printOptions horizontalCentered="1"/>
  <pageMargins left="0.51181102362204722" right="0" top="0.51181102362204722" bottom="0.51181102362204722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33"/>
  <sheetViews>
    <sheetView view="pageBreakPreview" topLeftCell="A22" zoomScale="130" zoomScaleNormal="130" zoomScaleSheetLayoutView="130" workbookViewId="0">
      <selection activeCell="D37" sqref="D37"/>
    </sheetView>
  </sheetViews>
  <sheetFormatPr defaultColWidth="9.109375" defaultRowHeight="8.4"/>
  <cols>
    <col min="1" max="1" width="16.33203125" style="1" customWidth="1"/>
    <col min="2" max="2" width="60.33203125" style="1" customWidth="1"/>
    <col min="3" max="3" width="14.44140625" style="1" customWidth="1"/>
    <col min="4" max="4" width="20.33203125" style="1" customWidth="1"/>
    <col min="5" max="16384" width="9.109375" style="1"/>
  </cols>
  <sheetData>
    <row r="1" spans="1:6" ht="60" customHeight="1">
      <c r="A1" s="117" t="s">
        <v>470</v>
      </c>
      <c r="B1" s="117"/>
      <c r="C1" s="117"/>
      <c r="D1" s="28"/>
      <c r="E1" s="28"/>
      <c r="F1" s="28"/>
    </row>
    <row r="2" spans="1:6" s="3" customFormat="1" ht="12" customHeight="1">
      <c r="A2" s="116"/>
      <c r="B2" s="116"/>
      <c r="C2" s="116"/>
      <c r="D2" s="2"/>
    </row>
    <row r="3" spans="1:6" s="3" customFormat="1" ht="15" customHeight="1">
      <c r="A3" s="100" t="s">
        <v>477</v>
      </c>
      <c r="B3" s="100"/>
      <c r="C3" s="100"/>
      <c r="D3" s="29"/>
      <c r="E3" s="29"/>
      <c r="F3" s="29"/>
    </row>
    <row r="4" spans="1:6" s="3" customFormat="1" ht="15" customHeight="1">
      <c r="A4" s="118" t="s">
        <v>471</v>
      </c>
      <c r="B4" s="118"/>
      <c r="C4" s="118"/>
      <c r="D4" s="30"/>
      <c r="E4" s="30"/>
      <c r="F4" s="30"/>
    </row>
    <row r="5" spans="1:6" s="3" customFormat="1" ht="15" customHeight="1">
      <c r="A5" s="119" t="s">
        <v>473</v>
      </c>
      <c r="B5" s="119"/>
      <c r="C5" s="119"/>
      <c r="D5" s="31"/>
      <c r="E5" s="31"/>
      <c r="F5" s="31"/>
    </row>
    <row r="6" spans="1:6" s="4" customFormat="1">
      <c r="A6" s="120" t="s">
        <v>474</v>
      </c>
      <c r="B6" s="120"/>
      <c r="C6" s="120"/>
      <c r="D6" s="32"/>
      <c r="E6" s="32"/>
      <c r="F6" s="32"/>
    </row>
    <row r="7" spans="1:6" s="4" customFormat="1" ht="6.9" customHeight="1">
      <c r="A7" s="5"/>
      <c r="B7" s="5"/>
      <c r="C7" s="5"/>
      <c r="D7" s="5"/>
      <c r="E7" s="5"/>
      <c r="F7" s="5"/>
    </row>
    <row r="8" spans="1:6" s="4" customFormat="1" ht="31.5" customHeight="1">
      <c r="A8" s="121" t="s">
        <v>475</v>
      </c>
      <c r="B8" s="121"/>
      <c r="C8" s="121"/>
      <c r="D8" s="32"/>
      <c r="E8" s="32"/>
      <c r="F8" s="32"/>
    </row>
    <row r="9" spans="1:6" s="4" customFormat="1" ht="15.75" customHeight="1">
      <c r="A9" s="122" t="s">
        <v>476</v>
      </c>
      <c r="B9" s="122"/>
      <c r="C9" s="122"/>
      <c r="D9" s="5"/>
      <c r="E9" s="5"/>
      <c r="F9" s="5"/>
    </row>
    <row r="10" spans="1:6" ht="12" customHeight="1">
      <c r="A10" s="8"/>
      <c r="B10" s="7" t="s">
        <v>431</v>
      </c>
      <c r="C10" s="7"/>
      <c r="D10" s="7"/>
    </row>
    <row r="11" spans="1:6" ht="15" customHeight="1">
      <c r="A11" s="9" t="s">
        <v>478</v>
      </c>
      <c r="B11" s="9" t="s">
        <v>479</v>
      </c>
      <c r="C11" s="33" t="s">
        <v>432</v>
      </c>
      <c r="D11" s="8"/>
    </row>
    <row r="12" spans="1:6" ht="8.1" customHeight="1">
      <c r="A12" s="10"/>
      <c r="B12" s="10"/>
      <c r="C12" s="10"/>
      <c r="D12" s="8"/>
    </row>
    <row r="13" spans="1:6" ht="12.9" customHeight="1">
      <c r="A13" s="10"/>
      <c r="B13" s="12" t="s">
        <v>513</v>
      </c>
      <c r="C13" s="12"/>
      <c r="D13" s="8"/>
    </row>
    <row r="14" spans="1:6" ht="12.9" customHeight="1">
      <c r="A14" s="13" t="s">
        <v>514</v>
      </c>
      <c r="B14" s="14" t="s">
        <v>515</v>
      </c>
      <c r="C14" s="34">
        <v>4</v>
      </c>
      <c r="D14" s="8"/>
    </row>
    <row r="15" spans="1:6" ht="12.9" customHeight="1">
      <c r="A15" s="13" t="s">
        <v>433</v>
      </c>
      <c r="B15" s="14" t="s">
        <v>516</v>
      </c>
      <c r="C15" s="34">
        <v>0.4</v>
      </c>
      <c r="D15" s="8"/>
    </row>
    <row r="16" spans="1:6" ht="12.9" customHeight="1">
      <c r="A16" s="13" t="s">
        <v>434</v>
      </c>
      <c r="B16" s="14" t="s">
        <v>517</v>
      </c>
      <c r="C16" s="34">
        <v>0.4</v>
      </c>
      <c r="D16" s="8"/>
    </row>
    <row r="17" spans="1:4" ht="12.9" customHeight="1">
      <c r="A17" s="13" t="s">
        <v>435</v>
      </c>
      <c r="B17" s="14" t="s">
        <v>518</v>
      </c>
      <c r="C17" s="34">
        <v>0.97</v>
      </c>
      <c r="D17" s="8"/>
    </row>
    <row r="18" spans="1:4" ht="15" customHeight="1">
      <c r="A18" s="15"/>
      <c r="B18" s="16" t="s">
        <v>492</v>
      </c>
      <c r="C18" s="35">
        <v>5.77</v>
      </c>
      <c r="D18" s="8"/>
    </row>
    <row r="19" spans="1:4" ht="15" customHeight="1">
      <c r="A19" s="10"/>
      <c r="B19" s="10"/>
      <c r="C19" s="10"/>
      <c r="D19" s="8"/>
    </row>
    <row r="20" spans="1:4" ht="12.9" customHeight="1">
      <c r="A20" s="10"/>
      <c r="B20" s="12" t="s">
        <v>519</v>
      </c>
      <c r="C20" s="12"/>
      <c r="D20" s="8"/>
    </row>
    <row r="21" spans="1:4" ht="12.9" customHeight="1">
      <c r="A21" s="13" t="s">
        <v>520</v>
      </c>
      <c r="B21" s="14" t="s">
        <v>521</v>
      </c>
      <c r="C21" s="34">
        <v>0.59</v>
      </c>
      <c r="D21" s="8"/>
    </row>
    <row r="22" spans="1:4" ht="12.9" customHeight="1">
      <c r="A22" s="13" t="s">
        <v>436</v>
      </c>
      <c r="B22" s="14" t="s">
        <v>522</v>
      </c>
      <c r="C22" s="34">
        <v>6.21</v>
      </c>
      <c r="D22" s="8"/>
    </row>
    <row r="23" spans="1:4" ht="15" customHeight="1">
      <c r="A23" s="15"/>
      <c r="B23" s="16" t="s">
        <v>492</v>
      </c>
      <c r="C23" s="35">
        <v>6.8</v>
      </c>
      <c r="D23" s="8"/>
    </row>
    <row r="24" spans="1:4" ht="15" customHeight="1">
      <c r="A24" s="10"/>
      <c r="B24" s="10"/>
      <c r="C24" s="10"/>
      <c r="D24" s="8"/>
    </row>
    <row r="25" spans="1:4" ht="12.9" customHeight="1">
      <c r="A25" s="11" t="s">
        <v>437</v>
      </c>
      <c r="B25" s="12" t="s">
        <v>523</v>
      </c>
      <c r="C25" s="12"/>
      <c r="D25" s="8"/>
    </row>
    <row r="26" spans="1:4" ht="12.9" customHeight="1">
      <c r="A26" s="13"/>
      <c r="B26" s="14" t="s">
        <v>524</v>
      </c>
      <c r="C26" s="34">
        <v>0.28999999999999998</v>
      </c>
      <c r="D26" s="8"/>
    </row>
    <row r="27" spans="1:4" ht="12.9" customHeight="1">
      <c r="A27" s="13"/>
      <c r="B27" s="14" t="s">
        <v>525</v>
      </c>
      <c r="C27" s="34">
        <v>1.35</v>
      </c>
      <c r="D27" s="8"/>
    </row>
    <row r="28" spans="1:4" ht="12.9" customHeight="1">
      <c r="A28" s="13"/>
      <c r="B28" s="14" t="s">
        <v>526</v>
      </c>
      <c r="C28" s="34">
        <v>3.23</v>
      </c>
      <c r="D28" s="8"/>
    </row>
    <row r="29" spans="1:4" ht="12.9" customHeight="1">
      <c r="A29" s="13"/>
      <c r="B29" s="14" t="s">
        <v>527</v>
      </c>
      <c r="C29" s="34">
        <v>4.3099999999999996</v>
      </c>
      <c r="D29" s="8"/>
    </row>
    <row r="30" spans="1:4" ht="15" customHeight="1">
      <c r="A30" s="15"/>
      <c r="B30" s="16" t="s">
        <v>492</v>
      </c>
      <c r="C30" s="35">
        <v>9.18</v>
      </c>
      <c r="D30" s="8"/>
    </row>
    <row r="31" spans="1:4" ht="15" customHeight="1">
      <c r="A31" s="8"/>
      <c r="B31" s="124" t="s">
        <v>431</v>
      </c>
      <c r="C31" s="124"/>
      <c r="D31" s="8"/>
    </row>
    <row r="32" spans="1:4" ht="38.4" customHeight="1">
      <c r="A32" s="140" t="s">
        <v>544</v>
      </c>
      <c r="B32" s="140"/>
      <c r="C32" s="140"/>
      <c r="D32" s="8"/>
    </row>
    <row r="33" spans="1:4">
      <c r="A33" s="8"/>
      <c r="B33" s="125"/>
      <c r="C33" s="125"/>
      <c r="D33" s="8"/>
    </row>
  </sheetData>
  <mergeCells count="11">
    <mergeCell ref="B31:C31"/>
    <mergeCell ref="B33:C33"/>
    <mergeCell ref="A2:C2"/>
    <mergeCell ref="A1:C1"/>
    <mergeCell ref="A4:C4"/>
    <mergeCell ref="A3:C3"/>
    <mergeCell ref="A5:C5"/>
    <mergeCell ref="A6:C6"/>
    <mergeCell ref="A8:C8"/>
    <mergeCell ref="A9:C9"/>
    <mergeCell ref="A32:C32"/>
  </mergeCells>
  <printOptions horizontalCentered="1"/>
  <pageMargins left="0.51181102362204722" right="0.19685039370078741" top="0.51181102362204722" bottom="0.51181102362204722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53"/>
  <sheetViews>
    <sheetView view="pageBreakPreview" topLeftCell="A34" zoomScale="130" zoomScaleNormal="130" zoomScaleSheetLayoutView="130" workbookViewId="0">
      <selection activeCell="E60" sqref="E60"/>
    </sheetView>
  </sheetViews>
  <sheetFormatPr defaultColWidth="9.109375" defaultRowHeight="8.4"/>
  <cols>
    <col min="1" max="1" width="4.6640625" style="1" bestFit="1" customWidth="1"/>
    <col min="2" max="2" width="67.33203125" style="1" customWidth="1"/>
    <col min="3" max="3" width="8.88671875" style="1" customWidth="1"/>
    <col min="4" max="4" width="0.33203125" style="1" hidden="1" customWidth="1"/>
    <col min="5" max="5" width="7.6640625" style="1" customWidth="1"/>
    <col min="6" max="6" width="3.6640625" style="1" customWidth="1"/>
    <col min="7" max="7" width="14.44140625" style="1" customWidth="1"/>
    <col min="8" max="8" width="40.109375" style="1" customWidth="1"/>
    <col min="9" max="10" width="9.109375" style="1"/>
    <col min="11" max="11" width="12.5546875" style="1" bestFit="1" customWidth="1"/>
    <col min="12" max="16384" width="9.109375" style="1"/>
  </cols>
  <sheetData>
    <row r="1" spans="1:11" ht="60" customHeight="1">
      <c r="A1" s="117" t="s">
        <v>470</v>
      </c>
      <c r="B1" s="117"/>
      <c r="C1" s="117"/>
      <c r="D1" s="117"/>
      <c r="E1" s="117"/>
      <c r="F1" s="117"/>
    </row>
    <row r="2" spans="1:11" s="3" customFormat="1" ht="12" customHeight="1">
      <c r="A2" s="116"/>
      <c r="B2" s="116"/>
      <c r="C2" s="116"/>
      <c r="D2" s="2"/>
    </row>
    <row r="3" spans="1:11" s="3" customFormat="1" ht="15" customHeight="1">
      <c r="A3" s="100" t="s">
        <v>477</v>
      </c>
      <c r="B3" s="100"/>
      <c r="C3" s="100"/>
      <c r="D3" s="100"/>
      <c r="E3" s="100"/>
      <c r="F3" s="100"/>
    </row>
    <row r="4" spans="1:11" s="3" customFormat="1" ht="15" customHeight="1">
      <c r="A4" s="118" t="s">
        <v>472</v>
      </c>
      <c r="B4" s="118"/>
      <c r="C4" s="118"/>
      <c r="D4" s="118"/>
      <c r="E4" s="118"/>
      <c r="F4" s="118"/>
    </row>
    <row r="5" spans="1:11" s="3" customFormat="1" ht="15" customHeight="1">
      <c r="A5" s="119" t="s">
        <v>473</v>
      </c>
      <c r="B5" s="119"/>
      <c r="C5" s="119"/>
      <c r="D5" s="119"/>
      <c r="E5" s="119"/>
      <c r="F5" s="119"/>
    </row>
    <row r="6" spans="1:11" s="4" customFormat="1">
      <c r="A6" s="120" t="s">
        <v>474</v>
      </c>
      <c r="B6" s="120"/>
      <c r="C6" s="120"/>
      <c r="D6" s="120"/>
      <c r="E6" s="120"/>
      <c r="F6" s="120"/>
    </row>
    <row r="7" spans="1:11" s="4" customFormat="1" ht="6.9" customHeight="1">
      <c r="A7" s="5"/>
      <c r="B7" s="5"/>
      <c r="C7" s="5"/>
      <c r="D7" s="5"/>
      <c r="E7" s="5"/>
      <c r="F7" s="5"/>
    </row>
    <row r="8" spans="1:11" s="4" customFormat="1" ht="30" customHeight="1">
      <c r="A8" s="121" t="s">
        <v>475</v>
      </c>
      <c r="B8" s="120"/>
      <c r="C8" s="120"/>
      <c r="D8" s="120"/>
      <c r="E8" s="120"/>
      <c r="F8" s="120"/>
    </row>
    <row r="9" spans="1:11" s="4" customFormat="1">
      <c r="A9" s="122" t="s">
        <v>476</v>
      </c>
      <c r="B9" s="122"/>
      <c r="C9" s="122"/>
      <c r="D9" s="122"/>
      <c r="E9" s="122"/>
      <c r="F9" s="122"/>
    </row>
    <row r="10" spans="1:11" ht="12" customHeight="1">
      <c r="A10" s="6"/>
      <c r="B10" s="7" t="s">
        <v>431</v>
      </c>
      <c r="C10" s="7"/>
      <c r="D10" s="7"/>
      <c r="E10" s="7"/>
      <c r="F10" s="6"/>
      <c r="G10" s="8"/>
    </row>
    <row r="11" spans="1:11" ht="15" customHeight="1">
      <c r="A11" s="9" t="s">
        <v>478</v>
      </c>
      <c r="B11" s="9" t="s">
        <v>479</v>
      </c>
      <c r="C11" s="137" t="s">
        <v>480</v>
      </c>
      <c r="D11" s="137"/>
      <c r="E11" s="137" t="s">
        <v>481</v>
      </c>
      <c r="F11" s="137"/>
      <c r="G11" s="8"/>
      <c r="H11" s="8"/>
      <c r="I11" s="8"/>
      <c r="J11" s="8"/>
      <c r="K11" s="8"/>
    </row>
    <row r="12" spans="1:11" ht="12" customHeight="1">
      <c r="A12" s="10"/>
      <c r="B12" s="10"/>
      <c r="C12" s="10"/>
      <c r="D12" s="10"/>
      <c r="E12" s="130"/>
      <c r="F12" s="131"/>
      <c r="G12" s="8"/>
      <c r="H12" s="8"/>
      <c r="I12" s="8"/>
      <c r="K12" s="8"/>
    </row>
    <row r="13" spans="1:11" ht="12.9" customHeight="1">
      <c r="A13" s="11" t="s">
        <v>438</v>
      </c>
      <c r="B13" s="12" t="s">
        <v>482</v>
      </c>
      <c r="C13" s="10"/>
      <c r="D13" s="10"/>
      <c r="E13" s="130"/>
      <c r="F13" s="131"/>
      <c r="G13" s="8"/>
      <c r="H13" s="8"/>
      <c r="I13" s="8"/>
      <c r="K13" s="8"/>
    </row>
    <row r="14" spans="1:11" ht="12.9" customHeight="1">
      <c r="A14" s="13" t="s">
        <v>439</v>
      </c>
      <c r="B14" s="14" t="s">
        <v>483</v>
      </c>
      <c r="C14" s="135">
        <v>5</v>
      </c>
      <c r="D14" s="135"/>
      <c r="E14" s="135">
        <v>5</v>
      </c>
      <c r="F14" s="135"/>
      <c r="G14" s="8"/>
      <c r="H14" s="8"/>
      <c r="I14" s="8"/>
      <c r="K14" s="8"/>
    </row>
    <row r="15" spans="1:11" ht="12.9" customHeight="1">
      <c r="A15" s="13" t="s">
        <v>440</v>
      </c>
      <c r="B15" s="14" t="s">
        <v>484</v>
      </c>
      <c r="C15" s="135">
        <v>0</v>
      </c>
      <c r="D15" s="135"/>
      <c r="E15" s="135">
        <v>0</v>
      </c>
      <c r="F15" s="135"/>
      <c r="G15" s="8"/>
      <c r="H15" s="8"/>
      <c r="I15" s="8"/>
      <c r="K15" s="8"/>
    </row>
    <row r="16" spans="1:11" ht="12.9" customHeight="1">
      <c r="A16" s="13" t="s">
        <v>441</v>
      </c>
      <c r="B16" s="14" t="s">
        <v>485</v>
      </c>
      <c r="C16" s="135">
        <v>0</v>
      </c>
      <c r="D16" s="135"/>
      <c r="E16" s="135">
        <v>0</v>
      </c>
      <c r="F16" s="135"/>
      <c r="G16" s="8"/>
      <c r="H16" s="8"/>
      <c r="I16" s="8"/>
      <c r="K16" s="8"/>
    </row>
    <row r="17" spans="1:11" ht="12.9" customHeight="1">
      <c r="A17" s="13" t="s">
        <v>442</v>
      </c>
      <c r="B17" s="14" t="s">
        <v>486</v>
      </c>
      <c r="C17" s="135">
        <v>0</v>
      </c>
      <c r="D17" s="135"/>
      <c r="E17" s="135">
        <v>0</v>
      </c>
      <c r="F17" s="135"/>
      <c r="G17" s="8"/>
      <c r="H17" s="8"/>
      <c r="I17" s="8"/>
      <c r="K17" s="8"/>
    </row>
    <row r="18" spans="1:11" ht="12.9" customHeight="1">
      <c r="A18" s="13" t="s">
        <v>443</v>
      </c>
      <c r="B18" s="14" t="s">
        <v>487</v>
      </c>
      <c r="C18" s="135">
        <v>0</v>
      </c>
      <c r="D18" s="135"/>
      <c r="E18" s="135">
        <v>0</v>
      </c>
      <c r="F18" s="135"/>
      <c r="G18" s="8"/>
      <c r="H18" s="8"/>
      <c r="I18" s="8"/>
      <c r="K18" s="8"/>
    </row>
    <row r="19" spans="1:11" ht="12.9" customHeight="1">
      <c r="A19" s="13" t="s">
        <v>444</v>
      </c>
      <c r="B19" s="14" t="s">
        <v>488</v>
      </c>
      <c r="C19" s="135">
        <v>0</v>
      </c>
      <c r="D19" s="135"/>
      <c r="E19" s="135">
        <v>0</v>
      </c>
      <c r="F19" s="135"/>
      <c r="G19" s="8"/>
      <c r="H19" s="8"/>
      <c r="I19" s="8"/>
      <c r="K19" s="8"/>
    </row>
    <row r="20" spans="1:11" ht="12.9" customHeight="1">
      <c r="A20" s="13" t="s">
        <v>445</v>
      </c>
      <c r="B20" s="14" t="s">
        <v>489</v>
      </c>
      <c r="C20" s="135">
        <v>3</v>
      </c>
      <c r="D20" s="135"/>
      <c r="E20" s="135">
        <v>3</v>
      </c>
      <c r="F20" s="135"/>
      <c r="G20" s="8"/>
      <c r="H20" s="8"/>
      <c r="I20" s="8"/>
      <c r="K20" s="8"/>
    </row>
    <row r="21" spans="1:11" ht="12.9" customHeight="1">
      <c r="A21" s="13" t="s">
        <v>446</v>
      </c>
      <c r="B21" s="14" t="s">
        <v>490</v>
      </c>
      <c r="C21" s="135">
        <v>8</v>
      </c>
      <c r="D21" s="135"/>
      <c r="E21" s="135">
        <v>8</v>
      </c>
      <c r="F21" s="135"/>
      <c r="G21" s="8"/>
      <c r="H21" s="8"/>
      <c r="I21" s="8"/>
      <c r="K21" s="8"/>
    </row>
    <row r="22" spans="1:11" ht="12.9" customHeight="1">
      <c r="A22" s="13" t="s">
        <v>447</v>
      </c>
      <c r="B22" s="14" t="s">
        <v>491</v>
      </c>
      <c r="C22" s="135">
        <v>0</v>
      </c>
      <c r="D22" s="135"/>
      <c r="E22" s="135">
        <v>0</v>
      </c>
      <c r="F22" s="135"/>
      <c r="G22" s="8"/>
      <c r="H22" s="8"/>
      <c r="I22" s="8"/>
      <c r="K22" s="8"/>
    </row>
    <row r="23" spans="1:11" ht="15" customHeight="1">
      <c r="A23" s="15"/>
      <c r="B23" s="16" t="s">
        <v>492</v>
      </c>
      <c r="C23" s="136">
        <v>16</v>
      </c>
      <c r="D23" s="136"/>
      <c r="E23" s="136">
        <v>16</v>
      </c>
      <c r="F23" s="136"/>
      <c r="G23" s="8"/>
      <c r="H23" s="8"/>
      <c r="I23" s="8"/>
      <c r="K23" s="8"/>
    </row>
    <row r="24" spans="1:11" ht="12" customHeight="1">
      <c r="A24" s="10"/>
      <c r="B24" s="10"/>
      <c r="C24" s="10"/>
      <c r="D24" s="10"/>
      <c r="E24" s="130"/>
      <c r="F24" s="131"/>
      <c r="G24" s="8"/>
      <c r="H24" s="8"/>
      <c r="I24" s="8"/>
      <c r="K24" s="8"/>
    </row>
    <row r="25" spans="1:11" ht="12.9" customHeight="1">
      <c r="A25" s="11" t="s">
        <v>448</v>
      </c>
      <c r="B25" s="12" t="s">
        <v>493</v>
      </c>
      <c r="C25" s="10"/>
      <c r="D25" s="10"/>
      <c r="E25" s="130"/>
      <c r="F25" s="131"/>
      <c r="G25" s="8"/>
      <c r="H25" s="8"/>
      <c r="I25" s="8"/>
      <c r="K25" s="8"/>
    </row>
    <row r="26" spans="1:11" ht="12.9" customHeight="1">
      <c r="A26" s="13" t="s">
        <v>449</v>
      </c>
      <c r="B26" s="14" t="s">
        <v>494</v>
      </c>
      <c r="C26" s="135">
        <v>18.13</v>
      </c>
      <c r="D26" s="135"/>
      <c r="E26" s="135">
        <v>0</v>
      </c>
      <c r="F26" s="135"/>
      <c r="G26" s="8"/>
      <c r="H26" s="8"/>
      <c r="I26" s="8"/>
      <c r="K26" s="8"/>
    </row>
    <row r="27" spans="1:11" ht="12.9" customHeight="1">
      <c r="A27" s="13" t="s">
        <v>450</v>
      </c>
      <c r="B27" s="14" t="s">
        <v>451</v>
      </c>
      <c r="C27" s="135">
        <v>4.16</v>
      </c>
      <c r="D27" s="135"/>
      <c r="E27" s="135">
        <v>0</v>
      </c>
      <c r="F27" s="135"/>
      <c r="G27" s="8"/>
      <c r="H27" s="8"/>
      <c r="I27" s="8"/>
      <c r="K27" s="8"/>
    </row>
    <row r="28" spans="1:11" ht="12.9" customHeight="1">
      <c r="A28" s="13" t="s">
        <v>452</v>
      </c>
      <c r="B28" s="14" t="s">
        <v>495</v>
      </c>
      <c r="C28" s="135">
        <v>0.87</v>
      </c>
      <c r="D28" s="135"/>
      <c r="E28" s="135">
        <v>0.65</v>
      </c>
      <c r="F28" s="135"/>
      <c r="G28" s="8"/>
      <c r="H28" s="8"/>
      <c r="I28" s="8"/>
      <c r="K28" s="8"/>
    </row>
    <row r="29" spans="1:11" ht="12.9" customHeight="1">
      <c r="A29" s="13" t="s">
        <v>453</v>
      </c>
      <c r="B29" s="14" t="s">
        <v>496</v>
      </c>
      <c r="C29" s="135">
        <v>11.22</v>
      </c>
      <c r="D29" s="135"/>
      <c r="E29" s="135">
        <v>8.33</v>
      </c>
      <c r="F29" s="135"/>
      <c r="G29" s="8"/>
      <c r="H29" s="8"/>
      <c r="I29" s="8"/>
      <c r="K29" s="8"/>
    </row>
    <row r="30" spans="1:11" ht="12.9" customHeight="1">
      <c r="A30" s="13" t="s">
        <v>454</v>
      </c>
      <c r="B30" s="14" t="s">
        <v>497</v>
      </c>
      <c r="C30" s="135">
        <v>7.0000000000000007E-2</v>
      </c>
      <c r="D30" s="135"/>
      <c r="E30" s="135">
        <v>0.05</v>
      </c>
      <c r="F30" s="135"/>
      <c r="G30" s="8"/>
      <c r="H30" s="8"/>
      <c r="I30" s="8"/>
      <c r="K30" s="8"/>
    </row>
    <row r="31" spans="1:11" ht="12.9" customHeight="1">
      <c r="A31" s="13" t="s">
        <v>455</v>
      </c>
      <c r="B31" s="14" t="s">
        <v>498</v>
      </c>
      <c r="C31" s="135">
        <v>0.75</v>
      </c>
      <c r="D31" s="135"/>
      <c r="E31" s="135">
        <v>0.56000000000000005</v>
      </c>
      <c r="F31" s="135"/>
      <c r="G31" s="8"/>
      <c r="H31" s="8"/>
      <c r="I31" s="8"/>
      <c r="K31" s="8"/>
    </row>
    <row r="32" spans="1:11" ht="12.9" customHeight="1">
      <c r="A32" s="13" t="s">
        <v>456</v>
      </c>
      <c r="B32" s="14" t="s">
        <v>499</v>
      </c>
      <c r="C32" s="135">
        <v>2.83</v>
      </c>
      <c r="D32" s="135"/>
      <c r="E32" s="135">
        <v>0</v>
      </c>
      <c r="F32" s="135"/>
      <c r="G32" s="8"/>
      <c r="H32" s="8"/>
      <c r="I32" s="8"/>
      <c r="K32" s="8"/>
    </row>
    <row r="33" spans="1:11" ht="12.9" customHeight="1">
      <c r="A33" s="13" t="s">
        <v>457</v>
      </c>
      <c r="B33" s="14" t="s">
        <v>500</v>
      </c>
      <c r="C33" s="135">
        <v>0.1</v>
      </c>
      <c r="D33" s="135"/>
      <c r="E33" s="135">
        <v>7.0000000000000007E-2</v>
      </c>
      <c r="F33" s="135"/>
      <c r="G33" s="8"/>
      <c r="H33" s="8"/>
      <c r="I33" s="8"/>
      <c r="K33" s="8"/>
    </row>
    <row r="34" spans="1:11" ht="12.9" customHeight="1">
      <c r="A34" s="13" t="s">
        <v>458</v>
      </c>
      <c r="B34" s="14" t="s">
        <v>501</v>
      </c>
      <c r="C34" s="135">
        <v>12.82</v>
      </c>
      <c r="D34" s="135"/>
      <c r="E34" s="135">
        <v>9.5299999999999994</v>
      </c>
      <c r="F34" s="135"/>
      <c r="G34" s="8"/>
      <c r="H34" s="8"/>
      <c r="I34" s="8"/>
      <c r="K34" s="8"/>
    </row>
    <row r="35" spans="1:11" ht="12.9" customHeight="1">
      <c r="A35" s="13" t="s">
        <v>459</v>
      </c>
      <c r="B35" s="14" t="s">
        <v>502</v>
      </c>
      <c r="C35" s="135">
        <v>0.03</v>
      </c>
      <c r="D35" s="135"/>
      <c r="E35" s="135">
        <v>0.03</v>
      </c>
      <c r="F35" s="135"/>
      <c r="G35" s="8"/>
      <c r="H35" s="8"/>
      <c r="I35" s="8"/>
      <c r="K35" s="8"/>
    </row>
    <row r="36" spans="1:11" ht="15" customHeight="1">
      <c r="A36" s="15"/>
      <c r="B36" s="16" t="s">
        <v>492</v>
      </c>
      <c r="C36" s="136">
        <v>50.98</v>
      </c>
      <c r="D36" s="136"/>
      <c r="E36" s="136">
        <v>19.22</v>
      </c>
      <c r="F36" s="136"/>
      <c r="G36" s="8"/>
      <c r="H36" s="8"/>
      <c r="I36" s="8"/>
      <c r="K36" s="8"/>
    </row>
    <row r="37" spans="1:11" ht="12" customHeight="1">
      <c r="A37" s="10"/>
      <c r="B37" s="10"/>
      <c r="C37" s="10"/>
      <c r="D37" s="10"/>
      <c r="E37" s="130"/>
      <c r="F37" s="131"/>
      <c r="G37" s="8"/>
      <c r="H37" s="8"/>
      <c r="I37" s="8"/>
      <c r="K37" s="8"/>
    </row>
    <row r="38" spans="1:11" ht="12.9" customHeight="1">
      <c r="A38" s="11" t="s">
        <v>460</v>
      </c>
      <c r="B38" s="12" t="s">
        <v>503</v>
      </c>
      <c r="C38" s="10"/>
      <c r="D38" s="10"/>
      <c r="E38" s="130"/>
      <c r="F38" s="131"/>
      <c r="G38" s="8"/>
      <c r="H38" s="8"/>
      <c r="I38" s="8"/>
      <c r="K38" s="8"/>
    </row>
    <row r="39" spans="1:11" ht="12.9" customHeight="1">
      <c r="A39" s="13" t="s">
        <v>461</v>
      </c>
      <c r="B39" s="14" t="s">
        <v>504</v>
      </c>
      <c r="C39" s="135">
        <v>5.81</v>
      </c>
      <c r="D39" s="135"/>
      <c r="E39" s="135">
        <v>4.32</v>
      </c>
      <c r="F39" s="135"/>
      <c r="G39" s="8"/>
      <c r="H39" s="8"/>
      <c r="I39" s="8"/>
      <c r="K39" s="8"/>
    </row>
    <row r="40" spans="1:11" ht="12.9" customHeight="1">
      <c r="A40" s="13" t="s">
        <v>462</v>
      </c>
      <c r="B40" s="14" t="s">
        <v>505</v>
      </c>
      <c r="C40" s="135">
        <v>0.14000000000000001</v>
      </c>
      <c r="D40" s="135"/>
      <c r="E40" s="135">
        <v>0.1</v>
      </c>
      <c r="F40" s="135"/>
      <c r="G40" s="8"/>
      <c r="H40" s="8"/>
      <c r="I40" s="8"/>
      <c r="K40" s="8"/>
    </row>
    <row r="41" spans="1:11" ht="12.9" customHeight="1">
      <c r="A41" s="13" t="s">
        <v>463</v>
      </c>
      <c r="B41" s="14" t="s">
        <v>506</v>
      </c>
      <c r="C41" s="135">
        <v>1.77</v>
      </c>
      <c r="D41" s="135"/>
      <c r="E41" s="135">
        <v>1.31</v>
      </c>
      <c r="F41" s="135"/>
      <c r="G41" s="8"/>
      <c r="H41" s="8"/>
      <c r="I41" s="8"/>
      <c r="K41" s="8"/>
    </row>
    <row r="42" spans="1:11" ht="12.9" customHeight="1">
      <c r="A42" s="13" t="s">
        <v>464</v>
      </c>
      <c r="B42" s="14" t="s">
        <v>507</v>
      </c>
      <c r="C42" s="135">
        <v>2.96</v>
      </c>
      <c r="D42" s="135"/>
      <c r="E42" s="135">
        <v>2.2000000000000002</v>
      </c>
      <c r="F42" s="135"/>
      <c r="G42" s="8"/>
      <c r="H42" s="8"/>
      <c r="I42" s="8"/>
      <c r="K42" s="8"/>
    </row>
    <row r="43" spans="1:11" ht="12.9" customHeight="1">
      <c r="A43" s="13" t="s">
        <v>465</v>
      </c>
      <c r="B43" s="14" t="s">
        <v>508</v>
      </c>
      <c r="C43" s="135">
        <v>0.49</v>
      </c>
      <c r="D43" s="135"/>
      <c r="E43" s="135">
        <v>0.36</v>
      </c>
      <c r="F43" s="135"/>
      <c r="G43" s="8"/>
      <c r="H43" s="8"/>
      <c r="I43" s="8"/>
      <c r="K43" s="8"/>
    </row>
    <row r="44" spans="1:11" ht="15" customHeight="1">
      <c r="A44" s="15"/>
      <c r="B44" s="16" t="s">
        <v>492</v>
      </c>
      <c r="C44" s="136">
        <v>11.17</v>
      </c>
      <c r="D44" s="136"/>
      <c r="E44" s="136">
        <v>8.2899999999999991</v>
      </c>
      <c r="F44" s="136"/>
      <c r="G44" s="8"/>
      <c r="H44" s="8"/>
      <c r="I44" s="8"/>
      <c r="K44" s="8"/>
    </row>
    <row r="45" spans="1:11" ht="12" customHeight="1">
      <c r="A45" s="17"/>
      <c r="B45" s="17"/>
      <c r="C45" s="17"/>
      <c r="D45" s="17"/>
      <c r="E45" s="126"/>
      <c r="F45" s="127"/>
      <c r="G45" s="8"/>
      <c r="H45" s="8"/>
      <c r="I45" s="8"/>
      <c r="K45" s="8"/>
    </row>
    <row r="46" spans="1:11" ht="12.9" customHeight="1">
      <c r="A46" s="18" t="s">
        <v>466</v>
      </c>
      <c r="B46" s="19" t="s">
        <v>509</v>
      </c>
      <c r="C46" s="17"/>
      <c r="D46" s="17"/>
      <c r="E46" s="126"/>
      <c r="F46" s="127"/>
      <c r="G46" s="8"/>
      <c r="H46" s="8"/>
      <c r="I46" s="8"/>
      <c r="K46" s="8"/>
    </row>
    <row r="47" spans="1:11" ht="12.9" customHeight="1">
      <c r="A47" s="20" t="s">
        <v>467</v>
      </c>
      <c r="B47" s="21" t="s">
        <v>510</v>
      </c>
      <c r="C47" s="133">
        <v>10.55</v>
      </c>
      <c r="D47" s="133"/>
      <c r="E47" s="133">
        <v>3.77</v>
      </c>
      <c r="F47" s="133"/>
      <c r="G47" s="8"/>
      <c r="H47" s="8"/>
      <c r="I47" s="8"/>
      <c r="K47" s="8"/>
    </row>
    <row r="48" spans="1:11" ht="23.25" customHeight="1">
      <c r="A48" s="20" t="s">
        <v>468</v>
      </c>
      <c r="B48" s="21" t="s">
        <v>511</v>
      </c>
      <c r="C48" s="133">
        <v>0.5</v>
      </c>
      <c r="D48" s="133"/>
      <c r="E48" s="133">
        <v>0.37</v>
      </c>
      <c r="F48" s="133"/>
      <c r="G48" s="8"/>
      <c r="H48" s="8"/>
      <c r="I48" s="8"/>
      <c r="K48" s="8"/>
    </row>
    <row r="49" spans="1:7" ht="15" customHeight="1">
      <c r="A49" s="22"/>
      <c r="B49" s="23" t="s">
        <v>492</v>
      </c>
      <c r="C49" s="134">
        <v>11.05</v>
      </c>
      <c r="D49" s="134"/>
      <c r="E49" s="134">
        <v>4.1399999999999997</v>
      </c>
      <c r="F49" s="134"/>
      <c r="G49" s="8" t="str">
        <f t="shared" ref="G49" si="0">PROPER(A49)</f>
        <v/>
      </c>
    </row>
    <row r="50" spans="1:7" ht="15" customHeight="1">
      <c r="A50" s="24"/>
      <c r="B50" s="25" t="s">
        <v>431</v>
      </c>
      <c r="C50" s="25"/>
      <c r="D50" s="25"/>
      <c r="E50" s="128"/>
      <c r="F50" s="129"/>
      <c r="G50" s="8"/>
    </row>
    <row r="51" spans="1:7" ht="20.100000000000001" customHeight="1">
      <c r="A51" s="26"/>
      <c r="B51" s="27" t="s">
        <v>469</v>
      </c>
      <c r="C51" s="132">
        <v>89.2</v>
      </c>
      <c r="D51" s="132"/>
      <c r="E51" s="132">
        <v>47.65</v>
      </c>
      <c r="F51" s="132"/>
      <c r="G51" s="8"/>
    </row>
    <row r="53" spans="1:7" ht="26.4" customHeight="1">
      <c r="A53" s="117" t="s">
        <v>545</v>
      </c>
      <c r="B53" s="117"/>
      <c r="C53" s="117"/>
      <c r="D53" s="117"/>
      <c r="E53" s="117"/>
      <c r="F53" s="117"/>
    </row>
  </sheetData>
  <mergeCells count="82">
    <mergeCell ref="A53:F53"/>
    <mergeCell ref="E12:F12"/>
    <mergeCell ref="A5:F5"/>
    <mergeCell ref="A6:F6"/>
    <mergeCell ref="A8:F8"/>
    <mergeCell ref="C11:D11"/>
    <mergeCell ref="E11:F11"/>
    <mergeCell ref="A1:F1"/>
    <mergeCell ref="A2:C2"/>
    <mergeCell ref="A9:F9"/>
    <mergeCell ref="A3:F3"/>
    <mergeCell ref="A4:F4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3:D23"/>
    <mergeCell ref="E23:F23"/>
    <mergeCell ref="C26:D26"/>
    <mergeCell ref="E26:F26"/>
    <mergeCell ref="C20:D20"/>
    <mergeCell ref="E20:F20"/>
    <mergeCell ref="C21:D21"/>
    <mergeCell ref="E21:F21"/>
    <mergeCell ref="C22:D22"/>
    <mergeCell ref="E22:F22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6:D36"/>
    <mergeCell ref="E36:F36"/>
    <mergeCell ref="C39:D39"/>
    <mergeCell ref="E39:F39"/>
    <mergeCell ref="C33:D33"/>
    <mergeCell ref="E33:F33"/>
    <mergeCell ref="C34:D34"/>
    <mergeCell ref="E34:F34"/>
    <mergeCell ref="C35:D35"/>
    <mergeCell ref="E35:F35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E45:F45"/>
    <mergeCell ref="C51:D51"/>
    <mergeCell ref="E51:F51"/>
    <mergeCell ref="C47:D47"/>
    <mergeCell ref="E47:F47"/>
    <mergeCell ref="C48:D48"/>
    <mergeCell ref="E48:F48"/>
    <mergeCell ref="C49:D49"/>
    <mergeCell ref="E49:F49"/>
    <mergeCell ref="E46:F46"/>
    <mergeCell ref="E50:F50"/>
    <mergeCell ref="E13:F13"/>
    <mergeCell ref="E24:F24"/>
    <mergeCell ref="E25:F25"/>
    <mergeCell ref="E37:F37"/>
    <mergeCell ref="E38:F38"/>
  </mergeCells>
  <printOptions horizontalCentered="1"/>
  <pageMargins left="0.51181102362204722" right="0.19685039370078741" top="0.51181102362204722" bottom="0.5118110236220472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6.13.0-46ada4d1be8f3c5985fd0b6146f3ed44caed6f05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11</vt:i4>
      </vt:variant>
    </vt:vector>
  </HeadingPairs>
  <TitlesOfParts>
    <vt:vector size="16" baseType="lpstr">
      <vt:lpstr>PLANILHA ORCAMENTARIA</vt:lpstr>
      <vt:lpstr>COMPOSICOES</vt:lpstr>
      <vt:lpstr>CRONOGRAMA</vt:lpstr>
      <vt:lpstr>BDI</vt:lpstr>
      <vt:lpstr>ENCARGOS SOCIAIS</vt:lpstr>
      <vt:lpstr>BDI!Area_de_impressao</vt:lpstr>
      <vt:lpstr>COMPOSICOES!Area_de_impressao</vt:lpstr>
      <vt:lpstr>CRONOGRAMA!Area_de_impressao</vt:lpstr>
      <vt:lpstr>'ENCARGOS SOCIAIS'!Area_de_impressao</vt:lpstr>
      <vt:lpstr>'PLANILHA ORCAMENTARIA'!Area_de_impressao</vt:lpstr>
      <vt:lpstr>JR_PAGE_ANCHOR_0_1</vt:lpstr>
      <vt:lpstr>JR_PAGE_ANCHOR_1_1</vt:lpstr>
      <vt:lpstr>JR_PAGE_ANCHOR_2_1</vt:lpstr>
      <vt:lpstr>COMPOSICOES!Titulos_de_impressao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2026-01-07T00:14:12Z</dcterms:modified>
</cp:coreProperties>
</file>