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filterPrivacy="1" codeName="ThisWorkbook" defaultThemeVersion="124226"/>
  <xr:revisionPtr revIDLastSave="0" documentId="8_{4C3CBE42-11E0-43D9-AAF1-42BC4BC96088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PLANILHA ORCAMENTARIA" sheetId="1" r:id="rId1"/>
    <sheet name="COMPOSICOES" sheetId="2" r:id="rId2"/>
    <sheet name="CRONOGRAMA" sheetId="3" r:id="rId3"/>
    <sheet name="BDI" sheetId="4" r:id="rId4"/>
    <sheet name="ENCARGOS SOCIAIS" sheetId="5" r:id="rId5"/>
  </sheets>
  <definedNames>
    <definedName name="_xlnm.Print_Area" localSheetId="3">BDI!$A$1:$D$38</definedName>
    <definedName name="_xlnm.Print_Area" localSheetId="1">COMPOSICOES!$A$1:$H$1909</definedName>
    <definedName name="_xlnm.Print_Area" localSheetId="4">'ENCARGOS SOCIAIS'!$A$1:$F$51</definedName>
    <definedName name="JR_PAGE_ANCHOR_0_1">'PLANILHA ORCAMENTARIA'!#REF!</definedName>
    <definedName name="JR_PAGE_ANCHOR_1_1">COMPOSICOES!#REF!</definedName>
    <definedName name="JR_PAGE_ANCHOR_2_1">CRONOGRAMA!$A$10</definedName>
    <definedName name="JR_PAGE_ANCHOR_3_1">BDI!$A$13</definedName>
    <definedName name="JR_PAGE_ANCHOR_4_1">'ENCARGOS SOCIAIS'!#REF!</definedName>
    <definedName name="_xlnm.Print_Titles" localSheetId="1">COMPOSICOES!$1:$10</definedName>
    <definedName name="_xlnm.Print_Titles" localSheetId="0">'PLANILHA ORCAMENTARIA'!$1:$11</definedName>
    <definedName name="VALOR_TOTAL">'PLANILHA ORCAMENTARIA'!$J$250</definedName>
  </definedNames>
  <calcPr calcId="181029"/>
</workbook>
</file>

<file path=xl/calcChain.xml><?xml version="1.0" encoding="utf-8"?>
<calcChain xmlns="http://schemas.openxmlformats.org/spreadsheetml/2006/main">
  <c r="C34" i="3" l="1"/>
  <c r="C33" i="3" s="1"/>
  <c r="R33" i="3"/>
  <c r="O33" i="3" s="1"/>
  <c r="L33" i="3"/>
  <c r="J33" i="3"/>
  <c r="H33" i="3"/>
  <c r="F33" i="3"/>
  <c r="R32" i="3"/>
  <c r="O32" i="3"/>
  <c r="L32" i="3"/>
  <c r="J32" i="3"/>
  <c r="H32" i="3"/>
  <c r="F32" i="3"/>
  <c r="C32" i="3"/>
  <c r="R31" i="3"/>
  <c r="J31" i="3" s="1"/>
  <c r="Q31" i="3"/>
  <c r="O31" i="3"/>
  <c r="H31" i="3"/>
  <c r="F31" i="3"/>
  <c r="C31" i="3"/>
  <c r="R30" i="3"/>
  <c r="J30" i="3" s="1"/>
  <c r="Q30" i="3"/>
  <c r="O30" i="3"/>
  <c r="H30" i="3"/>
  <c r="F30" i="3"/>
  <c r="C30" i="3"/>
  <c r="R29" i="3"/>
  <c r="O29" i="3" s="1"/>
  <c r="L29" i="3"/>
  <c r="J29" i="3"/>
  <c r="H29" i="3"/>
  <c r="F29" i="3"/>
  <c r="C29" i="3"/>
  <c r="R28" i="3"/>
  <c r="L28" i="3" s="1"/>
  <c r="O28" i="3"/>
  <c r="H28" i="3"/>
  <c r="F28" i="3"/>
  <c r="C28" i="3"/>
  <c r="R27" i="3"/>
  <c r="O27" i="3"/>
  <c r="L27" i="3"/>
  <c r="J27" i="3"/>
  <c r="H27" i="3"/>
  <c r="F27" i="3"/>
  <c r="C27" i="3"/>
  <c r="R26" i="3"/>
  <c r="H26" i="3" s="1"/>
  <c r="Q26" i="3"/>
  <c r="O26" i="3"/>
  <c r="F26" i="3"/>
  <c r="C26" i="3"/>
  <c r="R25" i="3"/>
  <c r="L25" i="3" s="1"/>
  <c r="Q25" i="3"/>
  <c r="C25" i="3"/>
  <c r="R24" i="3"/>
  <c r="F24" i="3" s="1"/>
  <c r="Q24" i="3"/>
  <c r="H24" i="3"/>
  <c r="C24" i="3"/>
  <c r="R23" i="3"/>
  <c r="Q23" i="3"/>
  <c r="L23" i="3"/>
  <c r="J23" i="3"/>
  <c r="H23" i="3"/>
  <c r="F23" i="3"/>
  <c r="C23" i="3"/>
  <c r="R22" i="3"/>
  <c r="O22" i="3" s="1"/>
  <c r="J22" i="3"/>
  <c r="H22" i="3"/>
  <c r="F22" i="3"/>
  <c r="C22" i="3"/>
  <c r="R21" i="3"/>
  <c r="L21" i="3" s="1"/>
  <c r="Q21" i="3"/>
  <c r="H21" i="3"/>
  <c r="F21" i="3"/>
  <c r="C21" i="3"/>
  <c r="R20" i="3"/>
  <c r="J20" i="3" s="1"/>
  <c r="Q20" i="3"/>
  <c r="O20" i="3"/>
  <c r="H20" i="3"/>
  <c r="F20" i="3"/>
  <c r="C20" i="3"/>
  <c r="R19" i="3"/>
  <c r="H19" i="3" s="1"/>
  <c r="Q19" i="3"/>
  <c r="F19" i="3"/>
  <c r="C19" i="3"/>
  <c r="R18" i="3"/>
  <c r="Q18" i="3"/>
  <c r="O18" i="3"/>
  <c r="L18" i="3"/>
  <c r="J18" i="3"/>
  <c r="F18" i="3"/>
  <c r="H18" i="3" s="1"/>
  <c r="S18" i="3" s="1"/>
  <c r="C18" i="3"/>
  <c r="R17" i="3"/>
  <c r="H17" i="3" s="1"/>
  <c r="Q17" i="3"/>
  <c r="O17" i="3"/>
  <c r="L17" i="3"/>
  <c r="F17" i="3"/>
  <c r="C17" i="3"/>
  <c r="R16" i="3"/>
  <c r="Q16" i="3"/>
  <c r="O16" i="3"/>
  <c r="L16" i="3"/>
  <c r="J16" i="3"/>
  <c r="F16" i="3"/>
  <c r="C16" i="3"/>
  <c r="R15" i="3"/>
  <c r="Q15" i="3"/>
  <c r="O15" i="3"/>
  <c r="L15" i="3"/>
  <c r="J15" i="3"/>
  <c r="H15" i="3"/>
  <c r="F15" i="3"/>
  <c r="C15" i="3"/>
  <c r="R14" i="3"/>
  <c r="F14" i="3" s="1"/>
  <c r="Q14" i="3"/>
  <c r="O14" i="3"/>
  <c r="L14" i="3"/>
  <c r="J14" i="3"/>
  <c r="H14" i="3"/>
  <c r="C14" i="3"/>
  <c r="R13" i="3"/>
  <c r="F13" i="3" s="1"/>
  <c r="Q13" i="3"/>
  <c r="O13" i="3"/>
  <c r="L13" i="3"/>
  <c r="J13" i="3"/>
  <c r="H13" i="3"/>
  <c r="C13" i="3"/>
  <c r="H247" i="1"/>
  <c r="I247" i="1" s="1"/>
  <c r="H246" i="1"/>
  <c r="I246" i="1" s="1"/>
  <c r="H245" i="1"/>
  <c r="I245" i="1" s="1"/>
  <c r="H244" i="1"/>
  <c r="I244" i="1" s="1"/>
  <c r="H243" i="1"/>
  <c r="I243" i="1" s="1"/>
  <c r="H242" i="1"/>
  <c r="I242" i="1" s="1"/>
  <c r="H241" i="1"/>
  <c r="I241" i="1" s="1"/>
  <c r="H240" i="1"/>
  <c r="I240" i="1" s="1"/>
  <c r="H239" i="1"/>
  <c r="I239" i="1" s="1"/>
  <c r="G238" i="1"/>
  <c r="H237" i="1"/>
  <c r="I237" i="1" s="1"/>
  <c r="H236" i="1"/>
  <c r="I236" i="1" s="1"/>
  <c r="H235" i="1"/>
  <c r="I235" i="1" s="1"/>
  <c r="H234" i="1"/>
  <c r="I234" i="1" s="1"/>
  <c r="H233" i="1"/>
  <c r="I233" i="1" s="1"/>
  <c r="H232" i="1"/>
  <c r="I232" i="1" s="1"/>
  <c r="G231" i="1"/>
  <c r="H230" i="1"/>
  <c r="I230" i="1" s="1"/>
  <c r="H229" i="1"/>
  <c r="I229" i="1" s="1"/>
  <c r="H228" i="1"/>
  <c r="I228" i="1" s="1"/>
  <c r="G227" i="1"/>
  <c r="H226" i="1"/>
  <c r="I226" i="1" s="1"/>
  <c r="G225" i="1"/>
  <c r="H224" i="1"/>
  <c r="I224" i="1" s="1"/>
  <c r="H223" i="1"/>
  <c r="I223" i="1" s="1"/>
  <c r="H222" i="1"/>
  <c r="I222" i="1" s="1"/>
  <c r="H221" i="1"/>
  <c r="I221" i="1" s="1"/>
  <c r="H220" i="1"/>
  <c r="I220" i="1" s="1"/>
  <c r="G219" i="1"/>
  <c r="H218" i="1"/>
  <c r="I218" i="1" s="1"/>
  <c r="H217" i="1"/>
  <c r="I217" i="1" s="1"/>
  <c r="H216" i="1"/>
  <c r="I216" i="1" s="1"/>
  <c r="H215" i="1"/>
  <c r="I215" i="1" s="1"/>
  <c r="G214" i="1"/>
  <c r="H213" i="1"/>
  <c r="I213" i="1" s="1"/>
  <c r="H212" i="1"/>
  <c r="I212" i="1" s="1"/>
  <c r="H211" i="1"/>
  <c r="I211" i="1" s="1"/>
  <c r="G210" i="1"/>
  <c r="H209" i="1"/>
  <c r="I209" i="1" s="1"/>
  <c r="H208" i="1"/>
  <c r="I208" i="1" s="1"/>
  <c r="G207" i="1"/>
  <c r="H205" i="1"/>
  <c r="I205" i="1" s="1"/>
  <c r="H204" i="1"/>
  <c r="I204" i="1" s="1"/>
  <c r="H203" i="1"/>
  <c r="I203" i="1" s="1"/>
  <c r="H202" i="1"/>
  <c r="I202" i="1" s="1"/>
  <c r="H201" i="1"/>
  <c r="I201" i="1" s="1"/>
  <c r="H200" i="1"/>
  <c r="I200" i="1" s="1"/>
  <c r="H199" i="1"/>
  <c r="I199" i="1" s="1"/>
  <c r="H198" i="1"/>
  <c r="I198" i="1" s="1"/>
  <c r="H197" i="1"/>
  <c r="I197" i="1" s="1"/>
  <c r="H196" i="1"/>
  <c r="I196" i="1" s="1"/>
  <c r="H195" i="1"/>
  <c r="I195" i="1" s="1"/>
  <c r="H194" i="1"/>
  <c r="I194" i="1" s="1"/>
  <c r="H193" i="1"/>
  <c r="I193" i="1" s="1"/>
  <c r="H192" i="1"/>
  <c r="I192" i="1" s="1"/>
  <c r="H191" i="1"/>
  <c r="I191" i="1" s="1"/>
  <c r="H190" i="1"/>
  <c r="I190" i="1" s="1"/>
  <c r="H189" i="1"/>
  <c r="I189" i="1" s="1"/>
  <c r="H188" i="1"/>
  <c r="I188" i="1" s="1"/>
  <c r="H187" i="1"/>
  <c r="I187" i="1" s="1"/>
  <c r="G186" i="1"/>
  <c r="H185" i="1"/>
  <c r="I185" i="1" s="1"/>
  <c r="H184" i="1"/>
  <c r="I184" i="1" s="1"/>
  <c r="G183" i="1"/>
  <c r="H182" i="1"/>
  <c r="I182" i="1" s="1"/>
  <c r="H181" i="1"/>
  <c r="I181" i="1" s="1"/>
  <c r="H180" i="1"/>
  <c r="I180" i="1" s="1"/>
  <c r="H179" i="1"/>
  <c r="I179" i="1" s="1"/>
  <c r="H178" i="1"/>
  <c r="I178" i="1" s="1"/>
  <c r="H177" i="1"/>
  <c r="I177" i="1" s="1"/>
  <c r="H176" i="1"/>
  <c r="I176" i="1" s="1"/>
  <c r="H175" i="1"/>
  <c r="I175" i="1" s="1"/>
  <c r="H174" i="1"/>
  <c r="I174" i="1" s="1"/>
  <c r="H173" i="1"/>
  <c r="I173" i="1" s="1"/>
  <c r="H172" i="1"/>
  <c r="I172" i="1" s="1"/>
  <c r="H171" i="1"/>
  <c r="I171" i="1" s="1"/>
  <c r="H170" i="1"/>
  <c r="I170" i="1" s="1"/>
  <c r="H169" i="1"/>
  <c r="I169" i="1" s="1"/>
  <c r="H168" i="1"/>
  <c r="I168" i="1" s="1"/>
  <c r="H167" i="1"/>
  <c r="I167" i="1" s="1"/>
  <c r="H166" i="1"/>
  <c r="I166" i="1" s="1"/>
  <c r="H165" i="1"/>
  <c r="I165" i="1" s="1"/>
  <c r="H164" i="1"/>
  <c r="I164" i="1" s="1"/>
  <c r="H163" i="1"/>
  <c r="I163" i="1" s="1"/>
  <c r="H162" i="1"/>
  <c r="I162" i="1" s="1"/>
  <c r="H161" i="1"/>
  <c r="I161" i="1" s="1"/>
  <c r="H160" i="1"/>
  <c r="I160" i="1" s="1"/>
  <c r="H159" i="1"/>
  <c r="I159" i="1" s="1"/>
  <c r="H158" i="1"/>
  <c r="I158" i="1" s="1"/>
  <c r="H157" i="1"/>
  <c r="I157" i="1" s="1"/>
  <c r="H156" i="1"/>
  <c r="I156" i="1" s="1"/>
  <c r="H155" i="1"/>
  <c r="I155" i="1" s="1"/>
  <c r="H154" i="1"/>
  <c r="I154" i="1" s="1"/>
  <c r="H153" i="1"/>
  <c r="I153" i="1" s="1"/>
  <c r="H152" i="1"/>
  <c r="I152" i="1" s="1"/>
  <c r="G151" i="1"/>
  <c r="H150" i="1"/>
  <c r="I150" i="1" s="1"/>
  <c r="H149" i="1"/>
  <c r="I149" i="1" s="1"/>
  <c r="H148" i="1"/>
  <c r="I148" i="1" s="1"/>
  <c r="H147" i="1"/>
  <c r="I147" i="1" s="1"/>
  <c r="H146" i="1"/>
  <c r="I146" i="1" s="1"/>
  <c r="H145" i="1"/>
  <c r="I145" i="1" s="1"/>
  <c r="H144" i="1"/>
  <c r="I144" i="1" s="1"/>
  <c r="H143" i="1"/>
  <c r="I143" i="1" s="1"/>
  <c r="H142" i="1"/>
  <c r="I142" i="1" s="1"/>
  <c r="H141" i="1"/>
  <c r="I141" i="1" s="1"/>
  <c r="H140" i="1"/>
  <c r="I140" i="1" s="1"/>
  <c r="H139" i="1"/>
  <c r="I139" i="1" s="1"/>
  <c r="H138" i="1"/>
  <c r="I138" i="1" s="1"/>
  <c r="H137" i="1"/>
  <c r="I137" i="1" s="1"/>
  <c r="H136" i="1"/>
  <c r="I136" i="1" s="1"/>
  <c r="H135" i="1"/>
  <c r="I135" i="1" s="1"/>
  <c r="H134" i="1"/>
  <c r="I134" i="1" s="1"/>
  <c r="H133" i="1"/>
  <c r="I133" i="1" s="1"/>
  <c r="H132" i="1"/>
  <c r="I132" i="1" s="1"/>
  <c r="H131" i="1"/>
  <c r="I131" i="1" s="1"/>
  <c r="H130" i="1"/>
  <c r="I130" i="1" s="1"/>
  <c r="H129" i="1"/>
  <c r="I129" i="1" s="1"/>
  <c r="H128" i="1"/>
  <c r="I128" i="1" s="1"/>
  <c r="H127" i="1"/>
  <c r="I127" i="1" s="1"/>
  <c r="H126" i="1"/>
  <c r="I126" i="1" s="1"/>
  <c r="H125" i="1"/>
  <c r="I125" i="1" s="1"/>
  <c r="H124" i="1"/>
  <c r="I124" i="1" s="1"/>
  <c r="H123" i="1"/>
  <c r="I123" i="1" s="1"/>
  <c r="H122" i="1"/>
  <c r="I122" i="1" s="1"/>
  <c r="H121" i="1"/>
  <c r="I121" i="1" s="1"/>
  <c r="H120" i="1"/>
  <c r="I120" i="1" s="1"/>
  <c r="H119" i="1"/>
  <c r="I119" i="1" s="1"/>
  <c r="H118" i="1"/>
  <c r="I118" i="1" s="1"/>
  <c r="G117" i="1"/>
  <c r="H116" i="1"/>
  <c r="I116" i="1" s="1"/>
  <c r="H115" i="1"/>
  <c r="I115" i="1" s="1"/>
  <c r="H114" i="1"/>
  <c r="I114" i="1" s="1"/>
  <c r="H113" i="1"/>
  <c r="I113" i="1" s="1"/>
  <c r="H112" i="1"/>
  <c r="I112" i="1" s="1"/>
  <c r="H111" i="1"/>
  <c r="I111" i="1" s="1"/>
  <c r="H110" i="1"/>
  <c r="I110" i="1" s="1"/>
  <c r="G109" i="1"/>
  <c r="H108" i="1"/>
  <c r="I108" i="1" s="1"/>
  <c r="G107" i="1"/>
  <c r="H106" i="1"/>
  <c r="I106" i="1" s="1"/>
  <c r="H105" i="1"/>
  <c r="I105" i="1" s="1"/>
  <c r="H104" i="1"/>
  <c r="I104" i="1" s="1"/>
  <c r="H103" i="1"/>
  <c r="I103" i="1" s="1"/>
  <c r="H102" i="1"/>
  <c r="I102" i="1" s="1"/>
  <c r="H101" i="1"/>
  <c r="I101" i="1" s="1"/>
  <c r="H100" i="1"/>
  <c r="I100" i="1" s="1"/>
  <c r="H99" i="1"/>
  <c r="I99" i="1" s="1"/>
  <c r="H98" i="1"/>
  <c r="I98" i="1" s="1"/>
  <c r="G97" i="1"/>
  <c r="H95" i="1"/>
  <c r="I95" i="1" s="1"/>
  <c r="H94" i="1"/>
  <c r="I94" i="1" s="1"/>
  <c r="H93" i="1"/>
  <c r="I93" i="1" s="1"/>
  <c r="H92" i="1"/>
  <c r="I92" i="1" s="1"/>
  <c r="H91" i="1"/>
  <c r="I91" i="1" s="1"/>
  <c r="H90" i="1"/>
  <c r="I90" i="1" s="1"/>
  <c r="H89" i="1"/>
  <c r="I89" i="1" s="1"/>
  <c r="H88" i="1"/>
  <c r="I88" i="1" s="1"/>
  <c r="H87" i="1"/>
  <c r="I87" i="1" s="1"/>
  <c r="H86" i="1"/>
  <c r="I86" i="1" s="1"/>
  <c r="H85" i="1"/>
  <c r="I85" i="1" s="1"/>
  <c r="G84" i="1"/>
  <c r="H83" i="1"/>
  <c r="I83" i="1" s="1"/>
  <c r="H82" i="1"/>
  <c r="I82" i="1" s="1"/>
  <c r="H81" i="1"/>
  <c r="I81" i="1" s="1"/>
  <c r="G80" i="1"/>
  <c r="H79" i="1"/>
  <c r="I79" i="1" s="1"/>
  <c r="H78" i="1"/>
  <c r="I78" i="1" s="1"/>
  <c r="H77" i="1"/>
  <c r="I77" i="1" s="1"/>
  <c r="H76" i="1"/>
  <c r="I76" i="1" s="1"/>
  <c r="H75" i="1"/>
  <c r="I75" i="1" s="1"/>
  <c r="G74" i="1"/>
  <c r="H73" i="1"/>
  <c r="I73" i="1" s="1"/>
  <c r="H72" i="1"/>
  <c r="I72" i="1" s="1"/>
  <c r="H71" i="1"/>
  <c r="I71" i="1" s="1"/>
  <c r="H70" i="1"/>
  <c r="I70" i="1" s="1"/>
  <c r="H69" i="1"/>
  <c r="I69" i="1" s="1"/>
  <c r="H68" i="1"/>
  <c r="I68" i="1" s="1"/>
  <c r="G67" i="1"/>
  <c r="H64" i="1"/>
  <c r="I64" i="1" s="1"/>
  <c r="H63" i="1"/>
  <c r="I63" i="1" s="1"/>
  <c r="H62" i="1"/>
  <c r="I62" i="1" s="1"/>
  <c r="H61" i="1"/>
  <c r="I61" i="1" s="1"/>
  <c r="H60" i="1"/>
  <c r="I60" i="1" s="1"/>
  <c r="G59" i="1"/>
  <c r="H58" i="1"/>
  <c r="I58" i="1" s="1"/>
  <c r="H57" i="1"/>
  <c r="I57" i="1" s="1"/>
  <c r="H56" i="1"/>
  <c r="I56" i="1" s="1"/>
  <c r="H55" i="1"/>
  <c r="I55" i="1" s="1"/>
  <c r="G54" i="1"/>
  <c r="H53" i="1"/>
  <c r="I53" i="1" s="1"/>
  <c r="H52" i="1"/>
  <c r="I52" i="1" s="1"/>
  <c r="H51" i="1"/>
  <c r="I51" i="1" s="1"/>
  <c r="G50" i="1"/>
  <c r="H49" i="1"/>
  <c r="I49" i="1" s="1"/>
  <c r="G48" i="1"/>
  <c r="I47" i="1"/>
  <c r="H47" i="1"/>
  <c r="G46" i="1"/>
  <c r="H45" i="1"/>
  <c r="I45" i="1" s="1"/>
  <c r="H44" i="1"/>
  <c r="I44" i="1" s="1"/>
  <c r="G43" i="1"/>
  <c r="H41" i="1"/>
  <c r="I41" i="1" s="1"/>
  <c r="H40" i="1"/>
  <c r="I40" i="1" s="1"/>
  <c r="G39" i="1"/>
  <c r="H38" i="1"/>
  <c r="I38" i="1" s="1"/>
  <c r="H37" i="1"/>
  <c r="I37" i="1" s="1"/>
  <c r="G36" i="1"/>
  <c r="H34" i="1"/>
  <c r="I34" i="1" s="1"/>
  <c r="H33" i="1"/>
  <c r="I33" i="1" s="1"/>
  <c r="H32" i="1"/>
  <c r="I32" i="1" s="1"/>
  <c r="G31" i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G19" i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G12" i="1"/>
  <c r="G35" i="1" l="1"/>
  <c r="L22" i="3"/>
  <c r="G96" i="1"/>
  <c r="J26" i="3"/>
  <c r="L20" i="3"/>
  <c r="S20" i="3" s="1"/>
  <c r="Q32" i="3"/>
  <c r="S32" i="3" s="1"/>
  <c r="H16" i="3"/>
  <c r="S16" i="3" s="1"/>
  <c r="G206" i="1"/>
  <c r="J19" i="3"/>
  <c r="J21" i="3"/>
  <c r="O21" i="3" s="1"/>
  <c r="S21" i="3" s="1"/>
  <c r="L24" i="3"/>
  <c r="O24" i="3" s="1"/>
  <c r="J25" i="3"/>
  <c r="Q27" i="3"/>
  <c r="S27" i="3" s="1"/>
  <c r="J28" i="3"/>
  <c r="Q28" i="3" s="1"/>
  <c r="S15" i="3"/>
  <c r="J17" i="3"/>
  <c r="S17" i="3" s="1"/>
  <c r="J24" i="3"/>
  <c r="L31" i="3"/>
  <c r="S31" i="3" s="1"/>
  <c r="S14" i="3"/>
  <c r="G42" i="1"/>
  <c r="J248" i="1"/>
  <c r="G66" i="1"/>
  <c r="G65" i="1" s="1"/>
  <c r="I31" i="1"/>
  <c r="I117" i="1"/>
  <c r="I207" i="1"/>
  <c r="I231" i="1"/>
  <c r="I19" i="1"/>
  <c r="I107" i="1"/>
  <c r="I227" i="1"/>
  <c r="I43" i="1"/>
  <c r="I151" i="1"/>
  <c r="S13" i="3"/>
  <c r="I39" i="1"/>
  <c r="I59" i="1"/>
  <c r="I67" i="1"/>
  <c r="I97" i="1"/>
  <c r="I109" i="1"/>
  <c r="I183" i="1"/>
  <c r="I219" i="1"/>
  <c r="I225" i="1"/>
  <c r="Q22" i="3"/>
  <c r="O23" i="3"/>
  <c r="S23" i="3" s="1"/>
  <c r="I12" i="1"/>
  <c r="I36" i="1"/>
  <c r="I48" i="1"/>
  <c r="I80" i="1"/>
  <c r="I84" i="1"/>
  <c r="L19" i="3"/>
  <c r="H25" i="3"/>
  <c r="Q29" i="3"/>
  <c r="S29" i="3" s="1"/>
  <c r="Q33" i="3"/>
  <c r="S33" i="3" s="1"/>
  <c r="F25" i="3"/>
  <c r="F34" i="3" s="1"/>
  <c r="L26" i="3"/>
  <c r="S26" i="3" s="1"/>
  <c r="L30" i="3"/>
  <c r="S30" i="3" s="1"/>
  <c r="I46" i="1"/>
  <c r="I50" i="1"/>
  <c r="I54" i="1"/>
  <c r="I74" i="1"/>
  <c r="I186" i="1"/>
  <c r="I210" i="1"/>
  <c r="I214" i="1"/>
  <c r="I238" i="1"/>
  <c r="S24" i="3" l="1"/>
  <c r="H34" i="3"/>
  <c r="Q34" i="3"/>
  <c r="P34" i="3" s="1"/>
  <c r="J34" i="3"/>
  <c r="I34" i="3" s="1"/>
  <c r="L34" i="3"/>
  <c r="S28" i="3"/>
  <c r="G34" i="3"/>
  <c r="F35" i="3"/>
  <c r="E35" i="3" s="1"/>
  <c r="E34" i="3"/>
  <c r="K34" i="3"/>
  <c r="I35" i="1"/>
  <c r="O19" i="3"/>
  <c r="S22" i="3"/>
  <c r="I96" i="1"/>
  <c r="I206" i="1"/>
  <c r="I66" i="1"/>
  <c r="I42" i="1"/>
  <c r="O25" i="3"/>
  <c r="S25" i="3" s="1"/>
  <c r="H35" i="3" l="1"/>
  <c r="I65" i="1"/>
  <c r="J250" i="1" s="1"/>
  <c r="J66" i="1" s="1"/>
  <c r="G35" i="3"/>
  <c r="J35" i="3"/>
  <c r="O34" i="3"/>
  <c r="S19" i="3"/>
  <c r="J42" i="1" l="1"/>
  <c r="I35" i="3"/>
  <c r="L35" i="3"/>
  <c r="K35" i="3" s="1"/>
  <c r="J249" i="1"/>
  <c r="J45" i="1"/>
  <c r="J70" i="1"/>
  <c r="J86" i="1"/>
  <c r="J105" i="1"/>
  <c r="J131" i="1"/>
  <c r="J147" i="1"/>
  <c r="J161" i="1"/>
  <c r="J177" i="1"/>
  <c r="J199" i="1"/>
  <c r="J222" i="1"/>
  <c r="J34" i="1"/>
  <c r="J55" i="1"/>
  <c r="J69" i="1"/>
  <c r="J88" i="1"/>
  <c r="J111" i="1"/>
  <c r="J128" i="1"/>
  <c r="J144" i="1"/>
  <c r="J163" i="1"/>
  <c r="J179" i="1"/>
  <c r="J193" i="1"/>
  <c r="J215" i="1"/>
  <c r="J234" i="1"/>
  <c r="J16" i="1"/>
  <c r="J33" i="1"/>
  <c r="J57" i="1"/>
  <c r="J82" i="1"/>
  <c r="J101" i="1"/>
  <c r="J119" i="1"/>
  <c r="J135" i="1"/>
  <c r="J157" i="1"/>
  <c r="J173" i="1"/>
  <c r="J190" i="1"/>
  <c r="J209" i="1"/>
  <c r="J230" i="1"/>
  <c r="J244" i="1"/>
  <c r="J18" i="1"/>
  <c r="J51" i="1"/>
  <c r="J89" i="1"/>
  <c r="J115" i="1"/>
  <c r="J132" i="1"/>
  <c r="J148" i="1"/>
  <c r="J167" i="1"/>
  <c r="J189" i="1"/>
  <c r="J205" i="1"/>
  <c r="J243" i="1"/>
  <c r="J76" i="1"/>
  <c r="J175" i="1"/>
  <c r="J229" i="1"/>
  <c r="J118" i="1"/>
  <c r="J232" i="1"/>
  <c r="J26" i="1"/>
  <c r="J62" i="1"/>
  <c r="J83" i="1"/>
  <c r="J100" i="1"/>
  <c r="J126" i="1"/>
  <c r="J142" i="1"/>
  <c r="J156" i="1"/>
  <c r="J172" i="1"/>
  <c r="J194" i="1"/>
  <c r="J216" i="1"/>
  <c r="J245" i="1"/>
  <c r="J20" i="1"/>
  <c r="J228" i="1"/>
  <c r="J28" i="1"/>
  <c r="J47" i="1"/>
  <c r="J64" i="1"/>
  <c r="J85" i="1"/>
  <c r="J102" i="1"/>
  <c r="J125" i="1"/>
  <c r="J141" i="1"/>
  <c r="J158" i="1"/>
  <c r="J174" i="1"/>
  <c r="J188" i="1"/>
  <c r="J204" i="1"/>
  <c r="J224" i="1"/>
  <c r="J247" i="1"/>
  <c r="J44" i="1"/>
  <c r="J13" i="1"/>
  <c r="J30" i="1"/>
  <c r="J52" i="1"/>
  <c r="J79" i="1"/>
  <c r="J95" i="1"/>
  <c r="J116" i="1"/>
  <c r="J130" i="1"/>
  <c r="J146" i="1"/>
  <c r="J168" i="1"/>
  <c r="J187" i="1"/>
  <c r="J203" i="1"/>
  <c r="J223" i="1"/>
  <c r="J241" i="1"/>
  <c r="J40" i="1"/>
  <c r="J68" i="1"/>
  <c r="J110" i="1"/>
  <c r="J220" i="1"/>
  <c r="J15" i="1"/>
  <c r="J29" i="1"/>
  <c r="J81" i="1"/>
  <c r="J106" i="1"/>
  <c r="J129" i="1"/>
  <c r="J145" i="1"/>
  <c r="J162" i="1"/>
  <c r="J178" i="1"/>
  <c r="J200" i="1"/>
  <c r="J235" i="1"/>
  <c r="J23" i="1"/>
  <c r="J56" i="1"/>
  <c r="J78" i="1"/>
  <c r="J94" i="1"/>
  <c r="J123" i="1"/>
  <c r="J139" i="1"/>
  <c r="J153" i="1"/>
  <c r="J169" i="1"/>
  <c r="J191" i="1"/>
  <c r="J213" i="1"/>
  <c r="J240" i="1"/>
  <c r="J25" i="1"/>
  <c r="J41" i="1"/>
  <c r="J61" i="1"/>
  <c r="J77" i="1"/>
  <c r="J99" i="1"/>
  <c r="J120" i="1"/>
  <c r="J136" i="1"/>
  <c r="J155" i="1"/>
  <c r="J171" i="1"/>
  <c r="J185" i="1"/>
  <c r="J201" i="1"/>
  <c r="J221" i="1"/>
  <c r="J242" i="1"/>
  <c r="J27" i="1"/>
  <c r="J49" i="1"/>
  <c r="J71" i="1"/>
  <c r="J90" i="1"/>
  <c r="J113" i="1"/>
  <c r="J127" i="1"/>
  <c r="J143" i="1"/>
  <c r="J165" i="1"/>
  <c r="J181" i="1"/>
  <c r="J198" i="1"/>
  <c r="J217" i="1"/>
  <c r="J236" i="1"/>
  <c r="J24" i="1"/>
  <c r="J103" i="1"/>
  <c r="J124" i="1"/>
  <c r="J140" i="1"/>
  <c r="J159" i="1"/>
  <c r="J197" i="1"/>
  <c r="J32" i="1"/>
  <c r="J208" i="1"/>
  <c r="J17" i="1"/>
  <c r="J53" i="1"/>
  <c r="J75" i="1"/>
  <c r="J91" i="1"/>
  <c r="J112" i="1"/>
  <c r="J134" i="1"/>
  <c r="J150" i="1"/>
  <c r="J164" i="1"/>
  <c r="J180" i="1"/>
  <c r="J202" i="1"/>
  <c r="J237" i="1"/>
  <c r="J108" i="1"/>
  <c r="J14" i="1"/>
  <c r="J38" i="1"/>
  <c r="J58" i="1"/>
  <c r="J72" i="1"/>
  <c r="J93" i="1"/>
  <c r="J114" i="1"/>
  <c r="J133" i="1"/>
  <c r="J149" i="1"/>
  <c r="J166" i="1"/>
  <c r="J182" i="1"/>
  <c r="J196" i="1"/>
  <c r="J218" i="1"/>
  <c r="J239" i="1"/>
  <c r="J152" i="1"/>
  <c r="J22" i="1"/>
  <c r="J37" i="1"/>
  <c r="J63" i="1"/>
  <c r="J87" i="1"/>
  <c r="J104" i="1"/>
  <c r="J122" i="1"/>
  <c r="J138" i="1"/>
  <c r="J160" i="1"/>
  <c r="J176" i="1"/>
  <c r="J195" i="1"/>
  <c r="J212" i="1"/>
  <c r="J233" i="1"/>
  <c r="J60" i="1"/>
  <c r="J98" i="1"/>
  <c r="J184" i="1"/>
  <c r="J226" i="1"/>
  <c r="J21" i="1"/>
  <c r="J73" i="1"/>
  <c r="J92" i="1"/>
  <c r="J121" i="1"/>
  <c r="J137" i="1"/>
  <c r="J154" i="1"/>
  <c r="J170" i="1"/>
  <c r="J192" i="1"/>
  <c r="J211" i="1"/>
  <c r="J246" i="1"/>
  <c r="J238" i="1"/>
  <c r="J97" i="1"/>
  <c r="J186" i="1"/>
  <c r="J59" i="1"/>
  <c r="J67" i="1"/>
  <c r="J50" i="1"/>
  <c r="J54" i="1"/>
  <c r="J109" i="1"/>
  <c r="J231" i="1"/>
  <c r="J46" i="1"/>
  <c r="J183" i="1"/>
  <c r="J31" i="1"/>
  <c r="J214" i="1"/>
  <c r="J219" i="1"/>
  <c r="J19" i="1"/>
  <c r="J207" i="1"/>
  <c r="J225" i="1"/>
  <c r="J107" i="1"/>
  <c r="J12" i="1"/>
  <c r="J43" i="1"/>
  <c r="J80" i="1"/>
  <c r="J227" i="1"/>
  <c r="J84" i="1"/>
  <c r="J39" i="1"/>
  <c r="J117" i="1"/>
  <c r="J36" i="1"/>
  <c r="J74" i="1"/>
  <c r="J48" i="1"/>
  <c r="J151" i="1"/>
  <c r="J210" i="1"/>
  <c r="O35" i="3"/>
  <c r="N34" i="3"/>
  <c r="J65" i="1"/>
  <c r="J206" i="1"/>
  <c r="J96" i="1"/>
  <c r="J35" i="1"/>
  <c r="N35" i="3" l="1"/>
  <c r="Q35" i="3"/>
  <c r="P35" i="3" l="1"/>
  <c r="S34" i="3"/>
</calcChain>
</file>

<file path=xl/sharedStrings.xml><?xml version="1.0" encoding="utf-8"?>
<sst xmlns="http://schemas.openxmlformats.org/spreadsheetml/2006/main" count="7588" uniqueCount="1493">
  <si>
    <t>ITEM</t>
  </si>
  <si>
    <t>CÓDIGO</t>
  </si>
  <si>
    <t>DESCRIÇÃO</t>
  </si>
  <si>
    <t>FONTE</t>
  </si>
  <si>
    <t>UNID</t>
  </si>
  <si>
    <t>QUANTIDADE</t>
  </si>
  <si>
    <t>PREÇO UNITÁRIO R$</t>
  </si>
  <si>
    <t>PREÇO
TOTAL R$</t>
  </si>
  <si>
    <t>PESO (%)</t>
  </si>
  <si>
    <t>SEM BDI</t>
  </si>
  <si>
    <t>COM BDI</t>
  </si>
  <si>
    <t>1</t>
  </si>
  <si>
    <t>SERVIÇOS PRELIMINARES</t>
  </si>
  <si>
    <t>1.1</t>
  </si>
  <si>
    <t>011171</t>
  </si>
  <si>
    <t>LICENÇAS E TAXAS DA OBRA (ATÉ 500M2)</t>
  </si>
  <si>
    <t>SEDOP</t>
  </si>
  <si>
    <t>CJ</t>
  </si>
  <si>
    <t>1.2</t>
  </si>
  <si>
    <t>14</t>
  </si>
  <si>
    <t>ADMINISTRAÇÃO DE OBRA</t>
  </si>
  <si>
    <t>SINAPI</t>
  </si>
  <si>
    <t>MÊS</t>
  </si>
  <si>
    <t>1.3</t>
  </si>
  <si>
    <t>011340</t>
  </si>
  <si>
    <t>PLACA DE OBRA EM LONA COM PLOTAGEM DE GRÁFICA</t>
  </si>
  <si>
    <t>M²</t>
  </si>
  <si>
    <t>1.4</t>
  </si>
  <si>
    <t>010008</t>
  </si>
  <si>
    <t>LIMPEZA DO TERRENO</t>
  </si>
  <si>
    <t>1.5</t>
  </si>
  <si>
    <t>010009</t>
  </si>
  <si>
    <t>LOCAÇÃO DA OBRA A TRENA</t>
  </si>
  <si>
    <t>1.6</t>
  </si>
  <si>
    <t>010005</t>
  </si>
  <si>
    <t>BARRACÃO DE MADEIRA/ALMOXARIFADO</t>
  </si>
  <si>
    <t>2</t>
  </si>
  <si>
    <t>DEMOLIÇÕES E RETIRADAS</t>
  </si>
  <si>
    <t>2.1</t>
  </si>
  <si>
    <t>020024</t>
  </si>
  <si>
    <t>RETIRADA DE TELHAS FIBROCIMENTO SEM APROVEITAMENTO</t>
  </si>
  <si>
    <t>2.2</t>
  </si>
  <si>
    <t>020020</t>
  </si>
  <si>
    <t>RETIRADA DA ESTRUTURA EM MADEIRA DA COBERTURA</t>
  </si>
  <si>
    <t>2.3</t>
  </si>
  <si>
    <t>020855</t>
  </si>
  <si>
    <t>RETIRADA DE LUMINÁRIAS</t>
  </si>
  <si>
    <t>UN</t>
  </si>
  <si>
    <t>2.4</t>
  </si>
  <si>
    <t>020021</t>
  </si>
  <si>
    <t>RETIRADA DE REVESTIMENTO CERÂMICO</t>
  </si>
  <si>
    <t>2.5</t>
  </si>
  <si>
    <t>020628</t>
  </si>
  <si>
    <t>RETIRADA DE PISO CIMENTADO</t>
  </si>
  <si>
    <t>2.6</t>
  </si>
  <si>
    <t>020235</t>
  </si>
  <si>
    <t>RETIRADA DE PISO CERAMICO, INCLUSIVE CAMADA REGULARIZADORA</t>
  </si>
  <si>
    <t>2.7</t>
  </si>
  <si>
    <t>020014</t>
  </si>
  <si>
    <t>RETIRADA DE ESQUADRIA SEM APROVEITAMENTO</t>
  </si>
  <si>
    <t>2.8</t>
  </si>
  <si>
    <t>021534</t>
  </si>
  <si>
    <t>RETIRADA DE FORRO EM PVC, INCL. BARROTEAMENTO</t>
  </si>
  <si>
    <t>2.9</t>
  </si>
  <si>
    <t>020016</t>
  </si>
  <si>
    <t>DEMOLIÇÃO MANUAL DE ALVENARIA DE TIJOLO</t>
  </si>
  <si>
    <t>M³</t>
  </si>
  <si>
    <t>2.10</t>
  </si>
  <si>
    <t>020019</t>
  </si>
  <si>
    <t>RETIRADA DE REBOCO OU EMBOÇO</t>
  </si>
  <si>
    <t>2.11</t>
  </si>
  <si>
    <t>S07768</t>
  </si>
  <si>
    <t>REMOÇÃO DE POSTE DE FERRO GALVANIZADO SIMPLES (6.00 A 10.00 M) SEM REAPROVEITAMENTO</t>
  </si>
  <si>
    <t>ORSE</t>
  </si>
  <si>
    <t>3</t>
  </si>
  <si>
    <t>MOVIMENTAÇÃO DE TERRA</t>
  </si>
  <si>
    <t>3.1</t>
  </si>
  <si>
    <t>030010</t>
  </si>
  <si>
    <t>ESCAVAÇÃO MANUAL DE ATE 1.50M DE PROFUNDIDADE</t>
  </si>
  <si>
    <t>3.2</t>
  </si>
  <si>
    <t>030254</t>
  </si>
  <si>
    <t>REATERRO COMPACTADO</t>
  </si>
  <si>
    <t>3.3</t>
  </si>
  <si>
    <t>030011</t>
  </si>
  <si>
    <t>ATERRO INCLUINDO CARGA, DESCARGA, TRANSPORTE E APILOAMENTO</t>
  </si>
  <si>
    <t>4</t>
  </si>
  <si>
    <t>FUNDAÇÕES</t>
  </si>
  <si>
    <t>4.1</t>
  </si>
  <si>
    <t>CONCRETO ARMADO - SAPATAS E ARRANQUES</t>
  </si>
  <si>
    <t>4.1.1</t>
  </si>
  <si>
    <t>040257</t>
  </si>
  <si>
    <t>LASTRO DE CONCRETO MAGRO C/ SEIXO</t>
  </si>
  <si>
    <t>4.1.2</t>
  </si>
  <si>
    <t>051172</t>
  </si>
  <si>
    <t>CONCRETO ARMADO FCK=25MPA COM FORMA APARENTE - 1 REAPROVEITAMENTO</t>
  </si>
  <si>
    <t>4.2</t>
  </si>
  <si>
    <t>CONCRETO ARMADO - VIGAS BALDRAMES</t>
  </si>
  <si>
    <t>4.2.1</t>
  </si>
  <si>
    <t>040284</t>
  </si>
  <si>
    <t>BALDRAME EM CONCRETO ARMADO (ESCOLA E MUROS)</t>
  </si>
  <si>
    <t>4.2.2</t>
  </si>
  <si>
    <t>00000157</t>
  </si>
  <si>
    <t>ADESIVO ESTRUTURAL A BASE DE RESINA EPOXI PARA INJECAO EM TRINCAS, BICOMPONENTE, BAIXA VISCOSIDADE</t>
  </si>
  <si>
    <t>KG</t>
  </si>
  <si>
    <t>5</t>
  </si>
  <si>
    <t>SUPERESTRUTURA</t>
  </si>
  <si>
    <t>5.1</t>
  </si>
  <si>
    <t>CONCRETO ARMADO - PILARES E PERCINTAS</t>
  </si>
  <si>
    <t>5.1.1</t>
  </si>
  <si>
    <t>CONCRETO ARMADO DOS PILARES (ESCOLA E MUROS) FCK = 25MPA C/ FORMA MAD. BRANCA (INCL. LANÇAMENTO E ADENSAMENTO)</t>
  </si>
  <si>
    <t>5.1.2</t>
  </si>
  <si>
    <t>CONCRETO ARMADO DAS PERCINTAS (ESCOLA E MUROS) FCK = 25MPA C/ FORMA MAD. BRANCA (INCL. LANÇAMENTO E ADENSAMENTO)</t>
  </si>
  <si>
    <t>5.2</t>
  </si>
  <si>
    <t>LAJE</t>
  </si>
  <si>
    <t>5.2.1</t>
  </si>
  <si>
    <t>LAJE CONVENCIONAL EM CONCRETO ARMADO, FCK 25 MPA</t>
  </si>
  <si>
    <t>6</t>
  </si>
  <si>
    <t>IMPERMEABILIZAÇÃO</t>
  </si>
  <si>
    <t>6.1</t>
  </si>
  <si>
    <t>080293</t>
  </si>
  <si>
    <t>IMPERMEABILIZAÇÃO PARA BALDRAME COM MANTA DE 3MM</t>
  </si>
  <si>
    <t>7</t>
  </si>
  <si>
    <t>PAREDES E PAINÉIS</t>
  </si>
  <si>
    <t>7.1</t>
  </si>
  <si>
    <t>060045</t>
  </si>
  <si>
    <t>ALVENARIA TIJOLO DE BARRO A SINGELO</t>
  </si>
  <si>
    <t>7.2</t>
  </si>
  <si>
    <t>93183</t>
  </si>
  <si>
    <t>VERGA PRÉ-MOLDADA PARA JANELAS COM MAIS DE 1,5 M DE VÃO.</t>
  </si>
  <si>
    <t>M</t>
  </si>
  <si>
    <t>7.3</t>
  </si>
  <si>
    <t>93184</t>
  </si>
  <si>
    <t>VERGA PRÉ-MOLDADA COM ATÉ 1,5 M DE VÃO, ESPESSURA DE *20* CM. AF_03/2024</t>
  </si>
  <si>
    <t>8</t>
  </si>
  <si>
    <t>REVESTIMENTO</t>
  </si>
  <si>
    <t>8.1</t>
  </si>
  <si>
    <t>110143</t>
  </si>
  <si>
    <t>CHAPISCO DE CIMENTO E AREIA NO TRAÇO 1:3</t>
  </si>
  <si>
    <t>8.2</t>
  </si>
  <si>
    <t>110763</t>
  </si>
  <si>
    <t>REBOCO COM ARGAMASSA 1:6:ADIT. PLAST.</t>
  </si>
  <si>
    <t>8.3</t>
  </si>
  <si>
    <t>110762</t>
  </si>
  <si>
    <t>EMBOÇO COM ARGAMASSA 1:6:ADIT. PLAST.</t>
  </si>
  <si>
    <t>8.4</t>
  </si>
  <si>
    <t>110644</t>
  </si>
  <si>
    <t>REVESTIMENTO CERÂMICO PADRÃO MÉDIO - INCL. REJUNTAMENTO</t>
  </si>
  <si>
    <t>9</t>
  </si>
  <si>
    <t>PISOS</t>
  </si>
  <si>
    <t>9.1</t>
  </si>
  <si>
    <t>130507</t>
  </si>
  <si>
    <t>CAMADA IMPERMEABILIZADORA E=10CM C/ SEIXO</t>
  </si>
  <si>
    <t>9.2</t>
  </si>
  <si>
    <t>130110</t>
  </si>
  <si>
    <t>CAMADA REGULARIZADORA NO TRAÇO 1:4</t>
  </si>
  <si>
    <t>9.3</t>
  </si>
  <si>
    <t>130492</t>
  </si>
  <si>
    <t>CALÇADA (INCL.ALICERCE, BALDRAME E CONCRETO C/ JUNTA SECA)</t>
  </si>
  <si>
    <t>9.4</t>
  </si>
  <si>
    <t>130119</t>
  </si>
  <si>
    <t>LAJOTA CERAMICA - INCLUINDO REJUNTAMENTO (PADRÃO MÉDIO)</t>
  </si>
  <si>
    <t>9.5</t>
  </si>
  <si>
    <t>LAJOTA CERAMICA - ANTIDERRAPANTE PEI, TIPO A - AREAS MOLHADAS (BANHEIROS E COZINHA)</t>
  </si>
  <si>
    <t>10</t>
  </si>
  <si>
    <t>INSTALAÇÃO ELÉTRICA / LÓGICA</t>
  </si>
  <si>
    <t>10.1</t>
  </si>
  <si>
    <t>ELÉTRICA</t>
  </si>
  <si>
    <t>10.1.1</t>
  </si>
  <si>
    <t>QUADROS</t>
  </si>
  <si>
    <t>10.1.1.1</t>
  </si>
  <si>
    <t>170073</t>
  </si>
  <si>
    <t>QUADRO DE MEDIÇAO BIFASICO (C/ DISJUNTOR)</t>
  </si>
  <si>
    <t>10.1.1.2</t>
  </si>
  <si>
    <t>S07269</t>
  </si>
  <si>
    <t>POSTE DE AÇO GALVANIZADO CÔNICO CONTÍNO RETO, DIÂMETRO SUPERIOR 60MM, DIÂMETRO DA BASE 115MM, ALTURA TOTAL 5M, CONIPOST REF. SÉRIE 0005/CLASSE 60 DA CONIPOST OU SIMILAR</t>
  </si>
  <si>
    <t>10.1.1.3</t>
  </si>
  <si>
    <t>170386</t>
  </si>
  <si>
    <t>QUADRO DE DISTRIBUIÇÃO METÁLICO DE EMBUTIR P/ 32 DISJUNTORES (C/BARRAMENTO)</t>
  </si>
  <si>
    <t>10.1.1.4</t>
  </si>
  <si>
    <t>170326</t>
  </si>
  <si>
    <t>DISJUNTOR 1P - 6 A 32A - PADRÃO DIN</t>
  </si>
  <si>
    <t>10.1.1.5</t>
  </si>
  <si>
    <t>170362</t>
  </si>
  <si>
    <t>DISJUNTOR 2P - 6 A 32A - PADRÃO DIN</t>
  </si>
  <si>
    <t>10.1.1.6</t>
  </si>
  <si>
    <t>93677</t>
  </si>
  <si>
    <t>DISJUNTOR TETRAPOLAR TIPO DR, CORRENTE NOMINAL DE 40A - FORNECIMENTO E INSTALAÇÃO. AF_04/2016</t>
  </si>
  <si>
    <t>10.1.2</t>
  </si>
  <si>
    <t>ELETRODUTOS E ACESSÓRIOS</t>
  </si>
  <si>
    <t>10.1.2.1</t>
  </si>
  <si>
    <t>91836</t>
  </si>
  <si>
    <t>ELETRODUTO FLEXÍVEL CORRUGADO, PVC, DN 32 MM (1"), PARA CIRCUITOS TERMINAIS, INSTALADO EM FORRO - FORNECIMENTO E INSTALAÇÃO. AF_03/2023</t>
  </si>
  <si>
    <t>10.1.2.2</t>
  </si>
  <si>
    <t>91941</t>
  </si>
  <si>
    <t>CAIXA RETANGULAR 4" X 2" BAIXA (0,30 M DO PISO), PVC, INSTALADA EM PAREDE - FORNECIMENTO E INSTALAÇÃO. AF_03/2023</t>
  </si>
  <si>
    <t>10.1.2.3</t>
  </si>
  <si>
    <t>91940</t>
  </si>
  <si>
    <t>CAIXA RETANGULAR 4" X 2" MÉDIA (1,30 M DO PISO), PVC, INSTALADA EM PAREDE - FORNECIMENTO E INSTALAÇÃO. AF_03/2023</t>
  </si>
  <si>
    <t>10.1.2.4</t>
  </si>
  <si>
    <t>91939</t>
  </si>
  <si>
    <t>CAIXA RETANGULAR 4" X 2" ALTA (2,00 M DO PISO), PVC, INSTALADA EM PAREDE - FORNECIMENTO E INSTALAÇÃO. AF_03/2023</t>
  </si>
  <si>
    <t>10.1.2.5</t>
  </si>
  <si>
    <t>S02815</t>
  </si>
  <si>
    <t>CAIXA DE PASSAGEM EM ALVENARIA DE TIJOLOS MACIÇOS ESP. = 0,12M, DIM. INT. = 0,30 X 0,30 X 0,40M</t>
  </si>
  <si>
    <t>10.1.3</t>
  </si>
  <si>
    <t>CABOS E FIOS (CONDUTORES)</t>
  </si>
  <si>
    <t>10.1.3.1</t>
  </si>
  <si>
    <t>91928</t>
  </si>
  <si>
    <t>CABO DE COBRE FLEXÍVEL ISOLADO, 4 MM², ANTI-CHAMA 450/750 V, PARA CIRCUITOS TERMINAIS - FORNECIMENTO E INSTALAÇÃO. AF_03/2023</t>
  </si>
  <si>
    <t>10.1.3.2</t>
  </si>
  <si>
    <t>91930</t>
  </si>
  <si>
    <t>CABO DE COBRE FLEXÍVEL ISOLADO, 6 MM², ANTI-CHAMA 450/750 V, PARA CIRCUITOS TERMINAIS - FORNECIMENTO E INSTALAÇÃO. AF_03/2023</t>
  </si>
  <si>
    <t>10.1.3.3</t>
  </si>
  <si>
    <t>91935</t>
  </si>
  <si>
    <t>CABO DE COBRE FLEXÍVEL ISOLADO, 16 MM², ANTI-CHAMA 0,6/1,0 KV, PARA CIRCUITOS TERMINAIS - FORNECIMENTO E INSTALAÇÃO. AF_03/2023</t>
  </si>
  <si>
    <t>10.1.4</t>
  </si>
  <si>
    <t>ILUMINAÇÃO E TOMADAS</t>
  </si>
  <si>
    <t>10.1.4.1</t>
  </si>
  <si>
    <t>92000</t>
  </si>
  <si>
    <t>TOMADA BAIXA DE EMBUTIR (1 MÓDULO), 2P+T 10 A, INCLUINDO SUPORTE E PLACA - FORNECIMENTO E INSTALAÇÃO. AF_03/2023</t>
  </si>
  <si>
    <t>10.1.4.2</t>
  </si>
  <si>
    <t>91996</t>
  </si>
  <si>
    <t>TOMADA MÉDIA DE EMBUTIR (1 MÓDULO), 2P+T 10 A, INCLUINDO SUPORTE E PLACA - FORNECIMENTO E INSTALAÇÃO. AF_03/2023</t>
  </si>
  <si>
    <t>10.1.4.3</t>
  </si>
  <si>
    <t>91992</t>
  </si>
  <si>
    <t>TOMADA ALTA DE EMBUTIR (1 MÓDULO), 2P+T 10 A, INCLUINDO SUPORTE E PLACA - FORNECIMENTO E INSTALAÇÃO. AF_03/2023</t>
  </si>
  <si>
    <t>10.1.4.4</t>
  </si>
  <si>
    <t>91997</t>
  </si>
  <si>
    <t>TOMADA MÉDIA DE EMBUTIR (1 MÓDULO), 2P+T 20 A, INCLUINDO SUPORTE E PLACA - FORNECIMENTO E INSTALAÇÃO. AF_03/2023</t>
  </si>
  <si>
    <t>10.1.4.5</t>
  </si>
  <si>
    <t>91953</t>
  </si>
  <si>
    <t>INTERRUPTOR SIMPLES (1 MÓDULO), 10A/250V, INCLUINDO SUPORTE E PLACA - FORNECIMENTO E INSTALAÇÃO. AF_03/2023</t>
  </si>
  <si>
    <t>10.1.4.6</t>
  </si>
  <si>
    <t>92023</t>
  </si>
  <si>
    <t>INTERRUPTOR SIMPLES (1 MÓDULO) COM 1 TOMADA DE EMBUTIR 2P+T 10 A, INCLUINDO SUPORTE E PLACA - FORNECIMENTO E INSTALAÇÃO. AF_03/2023</t>
  </si>
  <si>
    <t>10.1.4.7</t>
  </si>
  <si>
    <t>91959</t>
  </si>
  <si>
    <t>INTERRUPTOR SIMPLES (2 MÓDULOS), 10A/250V, INCLUINDO SUPORTE E PLACA - FORNECIMENTO E INSTALAÇÃO. AF_03/2023</t>
  </si>
  <si>
    <t>10.1.4.8</t>
  </si>
  <si>
    <t>91967</t>
  </si>
  <si>
    <t>INTERRUPTOR SIMPLES (3 MÓDULOS), 10A/250V, INCLUINDO SUPORTE E PLACA - FORNECIMENTO E INSTALAÇÃO. AF_03/2023</t>
  </si>
  <si>
    <t>10.1.4.9</t>
  </si>
  <si>
    <t>250732</t>
  </si>
  <si>
    <t>VENTILADOR DE TETO</t>
  </si>
  <si>
    <t>10.1.4.10</t>
  </si>
  <si>
    <t>C4394</t>
  </si>
  <si>
    <t>LUMINÁRIA DE EMERGÊNCIA</t>
  </si>
  <si>
    <t>SEINFRA</t>
  </si>
  <si>
    <t>10.1.4.11</t>
  </si>
  <si>
    <t>97589</t>
  </si>
  <si>
    <t>LUMINÁRIA COMPACTA FLAT COM PAFLON E27</t>
  </si>
  <si>
    <t>10.2</t>
  </si>
  <si>
    <t>LÓGICA</t>
  </si>
  <si>
    <t>10.2.1</t>
  </si>
  <si>
    <t>10.2.1.1</t>
  </si>
  <si>
    <t>10.2.1.2</t>
  </si>
  <si>
    <t>10.2.1.3</t>
  </si>
  <si>
    <t>98307</t>
  </si>
  <si>
    <t>TOMADA DE REDE RJ45 - FORNECIMENTO E INSTALAÇÃO. AF_11/2019</t>
  </si>
  <si>
    <t>10.2.1.4</t>
  </si>
  <si>
    <t>170324</t>
  </si>
  <si>
    <t>CAIXA DE PASSAGEM CH. AÇO 150X150X80MM</t>
  </si>
  <si>
    <t>10.2.1.5</t>
  </si>
  <si>
    <t>91890</t>
  </si>
  <si>
    <t>CURVA 90 GRAUS PARA ELETRODUTO, PVC, ROSCÁVEL, DN 25 MM (3/4"), PARA CIRCUITOS TERMINAIS, INSTALADA EM FORRO - FORNECIMENTO E INSTALAÇÃO. AF_03/2023</t>
  </si>
  <si>
    <t>10.2.1.6</t>
  </si>
  <si>
    <t>91875</t>
  </si>
  <si>
    <t>LUVA PARA ELETRODUTO, PVC, ROSCÁVEL, DN 25 MM (3/4"), PARA CIRCUITOS TERMINAIS, INSTALADA EM FORRO - FORNECIMENTO E INSTALAÇÃO. AF_03/2023</t>
  </si>
  <si>
    <t>10.2.1.7</t>
  </si>
  <si>
    <t>91863</t>
  </si>
  <si>
    <t>ELETRODUTO RÍGIDO ROSCÁVEL, PVC, DN 25 MM (3/4"), PARA CIRCUITOS TERMINAIS, INSTALADO EM FORRO - FORNECIMENTO E INSTALAÇÃO. AF_03/2023</t>
  </si>
  <si>
    <t>10.2.1.8</t>
  </si>
  <si>
    <t>171178</t>
  </si>
  <si>
    <t>RACK DE 19" 05 U/A</t>
  </si>
  <si>
    <t>10.2.1.9</t>
  </si>
  <si>
    <t>171185</t>
  </si>
  <si>
    <t>SWITCH 24 PORTAS</t>
  </si>
  <si>
    <t>10.2.2</t>
  </si>
  <si>
    <t>CABOS</t>
  </si>
  <si>
    <t>10.2.2.1</t>
  </si>
  <si>
    <t>98297</t>
  </si>
  <si>
    <t>CABO ELETRÔNICO CATEGORIA 6, INSTALADO EM EDIFICAÇÃO INSTITUCIONAL - FORNECIMENTO E INSTALAÇÃO. AF_11/2019</t>
  </si>
  <si>
    <t>11</t>
  </si>
  <si>
    <t>SPDA</t>
  </si>
  <si>
    <t>11.1</t>
  </si>
  <si>
    <t>S12740</t>
  </si>
  <si>
    <t>FORNECIMENTO E ASSENTAMENTO DE BARRA CHATA DE ALUMÍNIO DE 7/8" X 1/8"</t>
  </si>
  <si>
    <t>11.2</t>
  </si>
  <si>
    <t>S10693</t>
  </si>
  <si>
    <t>SUPORTE GUIA REFORÇADO 90º EM CHAPA GALVANIZADA C/ 2 ROLDANAS REF:TEL-290 - SPDA</t>
  </si>
  <si>
    <t>11.3</t>
  </si>
  <si>
    <t>S10272</t>
  </si>
  <si>
    <t>TERMINAL AÉREO BASE DUPLA GALVANIZADA 25MM - FORNECIMENTO</t>
  </si>
  <si>
    <t>11.4</t>
  </si>
  <si>
    <t>S00354</t>
  </si>
  <si>
    <t>ELETRODUTO DE PVC RÍGIDO ROSCÁVEL, DIÂM = 32MM (1")</t>
  </si>
  <si>
    <t>11.5</t>
  </si>
  <si>
    <t>S08082</t>
  </si>
  <si>
    <t>CABO DE COBRE NÚ 50 MM2 - FORNECIMENTO E ASSENTAMENTO (2,27M/KG)</t>
  </si>
  <si>
    <t>11.6</t>
  </si>
  <si>
    <t>171163</t>
  </si>
  <si>
    <t>HASTE DE AÇO COBREADA 3/4"X3M C/ CONECTOR</t>
  </si>
  <si>
    <t>11.7</t>
  </si>
  <si>
    <t>98111</t>
  </si>
  <si>
    <t>CAIXA DE INSPEÇÃO PARA ATERRAMENTO, CIRCULAR, EM POLIETILENO, DIÂMETRO INTERNO = 0,3 M. AF_12/2020</t>
  </si>
  <si>
    <t>12</t>
  </si>
  <si>
    <t>INSTALAÇÕE DE HIDRÁULICA</t>
  </si>
  <si>
    <t>12.1</t>
  </si>
  <si>
    <t>89402</t>
  </si>
  <si>
    <t>TUBO, PVC, SOLDÁVEL, DE 25MM, INSTALADO EM RAMAL DE DISTRIBUIÇÃO DE ÁGUA - FORNECIMENTO E INSTALAÇÃO. AF_06/2022</t>
  </si>
  <si>
    <t>12.2</t>
  </si>
  <si>
    <t>89403</t>
  </si>
  <si>
    <t>TUBO, PVC, SOLDÁVEL, DE 32MM, INSTALADO EM RAMAL DE DISTRIBUIÇÃO DE ÁGUA - FORNECIMENTO E INSTALAÇÃO. AF_06/2022</t>
  </si>
  <si>
    <t>12.3</t>
  </si>
  <si>
    <t>89448</t>
  </si>
  <si>
    <t>TUBO, PVC, SOLDÁVEL, DE 40MM, INSTALADO EM PRUMADA DE ÁGUA - FORNECIMENTO E INSTALAÇÃO. AF_06/2022</t>
  </si>
  <si>
    <t>12.4</t>
  </si>
  <si>
    <t>89449</t>
  </si>
  <si>
    <t>TUBO, PVC, SOLDÁVEL, DE 50MM, INSTALADO EM PRUMADA DE ÁGUA - FORNECIMENTO E INSTALAÇÃO. AF_06/2022</t>
  </si>
  <si>
    <t>12.5</t>
  </si>
  <si>
    <t>89450</t>
  </si>
  <si>
    <t>TUBO, PVC, SOLDÁVEL, DE 60MM, INSTALADO EM PRUMADA DE ÁGUA - FORNECIMENTO E INSTALAÇÃO. AF_06/2022</t>
  </si>
  <si>
    <t>12.6</t>
  </si>
  <si>
    <t>94703</t>
  </si>
  <si>
    <t>ADAPTADOR COM FLANGE E ANEL DE VEDAÇÃO, PVC, SOLDÁVEL, DN 25 MM X 3/4", INSTALADO EM RESERVAÇÃO PREDIAL DE ÁGUA - FORNECIMENTO E INSTALAÇÃO. AF_04/2024</t>
  </si>
  <si>
    <t>12.7</t>
  </si>
  <si>
    <t>104009</t>
  </si>
  <si>
    <t>BUCHA DE REDUÇÃO, CURTA, PVC, SOLDÁVEL, DN 50 X 40 MM, INSTALADO EM RAMAL DE DISTRIBUIÇÃO DE ÁGUA - FORNECIMENTO E INSTALAÇÃO. AF_06/2022</t>
  </si>
  <si>
    <t>12.8</t>
  </si>
  <si>
    <t>103999</t>
  </si>
  <si>
    <t>BUCHA DE REDUÇÃO, LONGA, PVC, SOLDÁVEL, DN 50 X 25 MM, INSTALADO EM RAMAL DE DISTRIBUIÇÃO DE ÁGUA - FORNECIMENTO E INSTALAÇÃO. AF_06/2022</t>
  </si>
  <si>
    <t>12.9</t>
  </si>
  <si>
    <t>103953</t>
  </si>
  <si>
    <t>BUCHA DE REDUÇÃO, CURTA, PVC, SOLDÁVEL, DN 32 X 25 MM, INSTALADO EM RAMAL DE DISTRIBUIÇÃO DE ÁGUA - FORNECIMENTO E INSTALAÇÃO. AF_06/2022</t>
  </si>
  <si>
    <t>12.10</t>
  </si>
  <si>
    <t>102623</t>
  </si>
  <si>
    <t>CAIXA D´ÁGUA EM POLIETILENO, 1000 LITROS (INCLUSOS TUBOS, CONEXÕES E TORNEIRA DE BÓIA) - FORNECIMENTO E INSTALAÇÃO. AF_06/2021</t>
  </si>
  <si>
    <t>12.11</t>
  </si>
  <si>
    <t>94677</t>
  </si>
  <si>
    <t>CURVA 90 GRAUS, PVC, SOLDÁVEL, DN 40 MM, INSTALADO EM RESERVAÇÃO PREDIAL DE ÁGUA - FORNECIMENTO E INSTALAÇÃO. AF_04/2024</t>
  </si>
  <si>
    <t>12.12</t>
  </si>
  <si>
    <t>103986</t>
  </si>
  <si>
    <t>CURVA 90 GRAUS, PVC, SOLDÁVEL, DN 50MM, INSTALADO EM RAMAL DE DISTRIBUIÇÃO DE ÁGUA - FORNECIMENTO E INSTALAÇÃO. AF_06/2022</t>
  </si>
  <si>
    <t>12.13</t>
  </si>
  <si>
    <t>90373</t>
  </si>
  <si>
    <t>JOELHO 90 GRAUS COM BUCHA DE LATÃO, PVC, SOLDÁVEL, DN 25MM, X 1/2 INSTALADO EM RAMAL OU SUB-RAMAL DE ÁGUA - FORNECIMENTO E INSTALAÇÃO. AF_06/2022</t>
  </si>
  <si>
    <t>12.14</t>
  </si>
  <si>
    <t>00001194</t>
  </si>
  <si>
    <t>CAP PVC, SOLDAVEL, 50 MM, PARA AGUA FRIA PREDIAL</t>
  </si>
  <si>
    <t>12.15</t>
  </si>
  <si>
    <t>S01073</t>
  </si>
  <si>
    <t>BUCHA DE REDUÇÃO CURTA DE PVC RÍGIDO SOLDÁVEL, MARROM, DIÂM = 40 X 32MM</t>
  </si>
  <si>
    <t>12.16</t>
  </si>
  <si>
    <t>89408</t>
  </si>
  <si>
    <t>JOELHO 90 GRAUS, PVC, SOLDÁVEL, DN 25MM, INSTALADO EM RAMAL DE DISTRIBUIÇÃO DE ÁGUA - FORNECIMENTO E INSTALAÇÃO. AF_06/2022</t>
  </si>
  <si>
    <t>12.17</t>
  </si>
  <si>
    <t>12.18</t>
  </si>
  <si>
    <t>89413</t>
  </si>
  <si>
    <t>JOELHO 90 GRAUS, PVC, SOLDÁVEL, DN 32MM, INSTALADO EM RAMAL DE DISTRIBUIÇÃO DE ÁGUA - FORNECIMENTO E INSTALAÇÃO. AF_06/2022</t>
  </si>
  <si>
    <t>12.19</t>
  </si>
  <si>
    <t>89381</t>
  </si>
  <si>
    <t>LUVA COM BUCHA DE LATÃO, PVC, SOLDÁVEL, DN 25MM X 3/4, INSTALADO EM RAMAL OU SUB-RAMAL DE ÁGUA - FORNECIMENTO E INSTALAÇÃO. AF_06/2022</t>
  </si>
  <si>
    <t>12.20</t>
  </si>
  <si>
    <t>89987</t>
  </si>
  <si>
    <t>REGISTRO DE GAVETA BRUTO, LATÃO, ROSCÁVEL, 3/4", COM ACABAMENTO E CANOPLA CROMADOS - FORNECIMENTO E INSTALAÇÃO. AF_08/2021</t>
  </si>
  <si>
    <t>12.21</t>
  </si>
  <si>
    <t>89985</t>
  </si>
  <si>
    <t>REGISTRO DE PRESSÃO BRUTO, LATÃO, ROSCÁVEL, 3/4", COM ACABAMENTO E CANOPLA CROMADOS - FORNECIMENTO E INSTALAÇÃO. AF_08/2021</t>
  </si>
  <si>
    <t>12.22</t>
  </si>
  <si>
    <t>103980</t>
  </si>
  <si>
    <t>JOELHO 90 GRAUS, PVC, SOLDÁVEL, DN 40MM, INSTALADO EM RAMAL DE DISTRIBUIÇÃO DE ÁGUA - FORNECIMENTO E INSTALAÇÃO. AF_06/2022</t>
  </si>
  <si>
    <t>12.23</t>
  </si>
  <si>
    <t>103984</t>
  </si>
  <si>
    <t>JOELHO 90 GRAUS, PVC, SOLDÁVEL, DN 50MM, INSTALADO EM RAMAL DE DISTRIBUIÇÃO DE ÁGUA - FORNECIMENTO E INSTALAÇÃO. AF_06/2022</t>
  </si>
  <si>
    <t>12.24</t>
  </si>
  <si>
    <t>94491</t>
  </si>
  <si>
    <t>REGISTRO DE ESFERA, PVC, SOLDÁVEL, COM VOLANTE, DN 40 MM - FORNECIMENTO E INSTALAÇÃO. AF_08/2021</t>
  </si>
  <si>
    <t>12.25</t>
  </si>
  <si>
    <t>103995</t>
  </si>
  <si>
    <t>LUVA, PVC, SOLDÁVEL, DN 50MM, INSTALADO EM RAMAL DE DISTRIBUIÇÃO DE ÁGUA - FORNECIMENTO E INSTALAÇÃO. AF_06/2022</t>
  </si>
  <si>
    <t>12.26</t>
  </si>
  <si>
    <t>94493</t>
  </si>
  <si>
    <t>REGISTRO DE ESFERA, PVC, SOLDÁVEL, COM VOLANTE, DN 60 MM - FORNECIMENTO E INSTALAÇÃO. AF_08/2021</t>
  </si>
  <si>
    <t>12.27</t>
  </si>
  <si>
    <t>94680</t>
  </si>
  <si>
    <t>JOELHO 90 GRAUS, PVC, SOLDÁVEL, DN 60 MM INSTALADO EM RESERVAÇÃO PREDIAL DE ÁGUA - FORNECIMENTO E INSTALAÇÃO. AF_04/2024</t>
  </si>
  <si>
    <t>12.28</t>
  </si>
  <si>
    <t>104006</t>
  </si>
  <si>
    <t>TÊ DE REDUÇÃO, PVC, SOLDÁVEL, DN 50MM X 25MM, INSTALADO EM RAMAL DE DISTRIBUIÇÃO DE ÁGUA - FORNECIMENTO E INSTALAÇÃO. AF_06/2022</t>
  </si>
  <si>
    <t>12.29</t>
  </si>
  <si>
    <t>S01177</t>
  </si>
  <si>
    <t>TÊ DE REDUÇÃO 90º DE PVC RÍGIDO SOLDÁVEL, MARROM DIÂM = 32 X 25MM</t>
  </si>
  <si>
    <t>12.30</t>
  </si>
  <si>
    <t>89617</t>
  </si>
  <si>
    <t>TE, PVC, SOLDÁVEL, DN 25MM, INSTALADO EM PRUMADA DE ÁGUA - FORNECIMENTO E INSTALAÇÃO. AF_06/2022</t>
  </si>
  <si>
    <t>12.31</t>
  </si>
  <si>
    <t>89625</t>
  </si>
  <si>
    <t>TE, PVC, SOLDÁVEL, DN 50MM, INSTALADO EM PRUMADA DE ÁGUA - FORNECIMENTO E INSTALAÇÃO. AF_06/2022</t>
  </si>
  <si>
    <t>12.32</t>
  </si>
  <si>
    <t>104011</t>
  </si>
  <si>
    <t>TE, PVC, SOLDÁVEL, DN 40MM, INSTALADO EM RAMAL DE DISTRIBUIÇÃO DE ÁGUA - FORNECIMENTO E INSTALAÇÃO. AF_06/2022</t>
  </si>
  <si>
    <t>12.33</t>
  </si>
  <si>
    <t>89628</t>
  </si>
  <si>
    <t>TE, PVC, SOLDÁVEL, DN 60MM, INSTALADO EM PRUMADA DE ÁGUA - FORNECIMENTO E INSTALAÇÃO. AF_06/2022</t>
  </si>
  <si>
    <t>13</t>
  </si>
  <si>
    <t>INSTALAÇÕES DE ESGOTO</t>
  </si>
  <si>
    <t>13.1</t>
  </si>
  <si>
    <t>89711</t>
  </si>
  <si>
    <t>TUBO PVC, SERIE NORMAL, ESGOTO PREDIAL, DN 40 MM, FORNECIDO E INSTALADO EM RAMAL DE DESCARGA OU RAMAL DE ESGOTO SANITÁRIO. AF_08/2022</t>
  </si>
  <si>
    <t>13.2</t>
  </si>
  <si>
    <t>89712</t>
  </si>
  <si>
    <t>TUBO PVC, SERIE NORMAL, ESGOTO PREDIAL, DN 50 MM, FORNECIDO E INSTALADO EM RAMAL DE DESCARGA OU RAMAL DE ESGOTO SANITÁRIO. AF_08/2022</t>
  </si>
  <si>
    <t>13.3</t>
  </si>
  <si>
    <t>89713</t>
  </si>
  <si>
    <t>TUBO PVC, SERIE NORMAL, ESGOTO PREDIAL, DN 75 MM, FORNECIDO E INSTALADO EM RAMAL DE DESCARGA OU RAMAL DE ESGOTO SANITÁRIO. AF_08/2022</t>
  </si>
  <si>
    <t>13.4</t>
  </si>
  <si>
    <t>89848</t>
  </si>
  <si>
    <t>TUBO PVC, SERIE NORMAL, ESGOTO PREDIAL, DN 100 MM, FORNECIDO E INSTALADO EM SUBCOLETOR AÉREO DE ESGOTO SANITÁRIO. AF_08/2022</t>
  </si>
  <si>
    <t>13.5</t>
  </si>
  <si>
    <t>89849</t>
  </si>
  <si>
    <t>TUBO PVC, SERIE NORMAL, ESGOTO PREDIAL, DN 150 MM, FORNECIDO E INSTALADO EM SUBCOLETOR AÉREO DE ESGOTO SANITÁRIO. AF_08/2022</t>
  </si>
  <si>
    <t>13.6</t>
  </si>
  <si>
    <t>98110</t>
  </si>
  <si>
    <t>CAIXA DE GORDURA PEQUENA (CAPACIDADE: 19 L), CIRCULAR, EM PVC, DIÂMETRO INTERNO= 0,3 M. AF_12/2020</t>
  </si>
  <si>
    <t>13.7</t>
  </si>
  <si>
    <t>CAIXA DE INSPEÇÃO</t>
  </si>
  <si>
    <t>13.8</t>
  </si>
  <si>
    <t>S04883</t>
  </si>
  <si>
    <t>CAIXA DE INSPEÇÃO 0.60 X 0.60 X 0.60M</t>
  </si>
  <si>
    <t>13.9</t>
  </si>
  <si>
    <t>104328</t>
  </si>
  <si>
    <t>CAIXA SIFONADA, COM GRELHA QUADRADA, PVC, DN 150 X 150 X 50 MM, JUNTA SOLDÁVEL, FORNECIDA E INSTALADA EM RAMAL DE DESCARGA OU EM RAMAL DE ESGOTO SANITÁRIO. AF_08/2022</t>
  </si>
  <si>
    <t>13.10</t>
  </si>
  <si>
    <t>104357</t>
  </si>
  <si>
    <t>CAP, PVC, SÉRIE NORMAL, ESGOTO PREDIAL, DN 100 MM, JUNTA ELÁSTICA, FORNECIDO E INSTALADO EM SUBCOLETOR AÉREO DE ESGOTO SANITÁRIO. AF_08/2022</t>
  </si>
  <si>
    <t>13.11</t>
  </si>
  <si>
    <t>89728</t>
  </si>
  <si>
    <t>CURVA CURTA 90 GRAUS, PVC, SERIE NORMAL, ESGOTO PREDIAL, DN 40 MM, JUNTA SOLDÁVEL, FORNECIDO E INSTALADO EM RAMAL DE DESCARGA OU RAMAL DE ESGOTO SANITÁRIO. AF_08/2022</t>
  </si>
  <si>
    <t>13.12</t>
  </si>
  <si>
    <t>89748</t>
  </si>
  <si>
    <t>CURVA CURTA 90 GRAUS, PVC, SERIE NORMAL, ESGOTO PREDIAL, DN 100 MM, JUNTA ELÁSTICA, FORNECIDO E INSTALADO EM RAMAL DE DESCARGA OU RAMAL DE ESGOTO SANITÁRIO. AF_08/2022</t>
  </si>
  <si>
    <t>13.13</t>
  </si>
  <si>
    <t>S01619</t>
  </si>
  <si>
    <t>CURVA 45° LONGA EM PVC RÍGIDO C/ ANÉIS, DIÂM = 50MM - REV 01_10/2022</t>
  </si>
  <si>
    <t>13.14</t>
  </si>
  <si>
    <t>S01621</t>
  </si>
  <si>
    <t>CURVA 45° LONGA EM PVC RÍGIDO C/ ANÉIS, DIÂM =100MM REV.01 - 10/2022</t>
  </si>
  <si>
    <t>13.15</t>
  </si>
  <si>
    <t>89726</t>
  </si>
  <si>
    <t>JOELHO 45 GRAUS, PVC, SERIE NORMAL, ESGOTO PREDIAL, DN 40 MM, JUNTA SOLDÁVEL, FORNECIDO E INSTALADO EM RAMAL DE DESCARGA OU RAMAL DE ESGOTO SANITÁRIO. AF_08/2022</t>
  </si>
  <si>
    <t>13.16</t>
  </si>
  <si>
    <t>89724</t>
  </si>
  <si>
    <t>JOELHO 90 GRAUS, PVC, SERIE NORMAL, ESGOTO PREDIAL, DN 40 MM, JUNTA SOLDÁVEL, FORNECIDO E INSTALADO EM RAMAL DE DESCARGA OU RAMAL DE ESGOTO SANITÁRIO. AF_08/2022</t>
  </si>
  <si>
    <t>13.17</t>
  </si>
  <si>
    <t>89731</t>
  </si>
  <si>
    <t>JOELHO 90 GRAUS, PVC, SERIE NORMAL, ESGOTO PREDIAL, DN 50 MM, JUNTA ELÁSTICA, FORNECIDO E INSTALADO EM RAMAL DE DESCARGA OU RAMAL DE ESGOTO SANITÁRIO. AF_08/2022</t>
  </si>
  <si>
    <t>13.18</t>
  </si>
  <si>
    <t>89737</t>
  </si>
  <si>
    <t>JOELHO 90 GRAUS, PVC, SERIE NORMAL, ESGOTO PREDIAL, DN 75 MM, JUNTA ELÁSTICA, FORNECIDO E INSTALADO EM RAMAL DE DESCARGA OU RAMAL DE ESGOTO SANITÁRIO. AF_08/2022</t>
  </si>
  <si>
    <t>13.19</t>
  </si>
  <si>
    <t>89744</t>
  </si>
  <si>
    <t>JOELHO 90 GRAUS, PVC, SERIE NORMAL, ESGOTO PREDIAL, DN 100 MM, JUNTA ELÁSTICA, FORNECIDO E INSTALADO EM RAMAL DE DESCARGA OU RAMAL DE ESGOTO SANITÁRIO. AF_08/2022</t>
  </si>
  <si>
    <t>13.20</t>
  </si>
  <si>
    <t>104345</t>
  </si>
  <si>
    <t>JUNÇÃO DE REDUÇÃO INVERTIDA, PVC, SÉRIE NORMAL, ESGOTO PREDIAL, DN 100 X 50 MM, JUNTA ELÁSTICA, FORNECIDO E INSTALADO EM RAMAL DE DESCARGA OU RAMAL DE ESGOTO SANITÁRIO. AF_08/2022</t>
  </si>
  <si>
    <t>13.21</t>
  </si>
  <si>
    <t>89753</t>
  </si>
  <si>
    <t>LUVA SIMPLES, PVC, SERIE NORMAL, ESGOTO PREDIAL, DN 50 MM, JUNTA ELÁSTICA, FORNECIDO E INSTALADO EM RAMAL DE DESCARGA OU RAMAL DE ESGOTO SANITÁRIO. AF_08/2022</t>
  </si>
  <si>
    <t>13.22</t>
  </si>
  <si>
    <t>89774</t>
  </si>
  <si>
    <t>LUVA SIMPLES, PVC, SERIE NORMAL, ESGOTO PREDIAL, DN 75 MM, JUNTA ELÁSTICA, FORNECIDO E INSTALADO EM RAMAL DE DESCARGA OU RAMAL DE ESGOTO SANITÁRIO. AF_08/2022</t>
  </si>
  <si>
    <t>13.23</t>
  </si>
  <si>
    <t>89778</t>
  </si>
  <si>
    <t>LUVA SIMPLES, PVC, SERIE NORMAL, ESGOTO PREDIAL, DN 100 MM, JUNTA ELÁSTICA, FORNECIDO E INSTALADO EM RAMAL DE DESCARGA OU RAMAL DE ESGOTO SANITÁRIO. AF_08/2022</t>
  </si>
  <si>
    <t>13.24</t>
  </si>
  <si>
    <t>89710</t>
  </si>
  <si>
    <t>RALO SECO, PVC, DN 100 X 40 MM, JUNTA SOLDÁVEL, FORNECIDO E INSTALADO EM RAMAL DE DESCARGA OU EM RAMAL DE ESGOTO SANITÁRIO. AF_08/2022</t>
  </si>
  <si>
    <t>13.25</t>
  </si>
  <si>
    <t>89549</t>
  </si>
  <si>
    <t>REDUÇÃO EXCÊNTRICA, PVC, SERIE R, ÁGUA PLUVIAL, DN 75 X 50 MM, JUNTA ELÁSTICA, FORNECIDO E INSTALADO EM RAMAL DE ENCAMINHAMENTO. AF_06/2022</t>
  </si>
  <si>
    <t>13.26</t>
  </si>
  <si>
    <t>104348</t>
  </si>
  <si>
    <t>TERMINAL DE VENTILAÇÃO, PVC, SÉRIE NORMAL, ESGOTO PREDIAL, DN 50 MM, JUNTA SOLDÁVEL, FORNECIDO E INSTALADO EM PRUMADA DE ESGOTO SANITÁRIO OU VENTILAÇÃO. AF_08/2022</t>
  </si>
  <si>
    <t>13.27</t>
  </si>
  <si>
    <t>89784</t>
  </si>
  <si>
    <t>TE, PVC, SERIE NORMAL, ESGOTO PREDIAL, DN 50 X 50 MM, JUNTA ELÁSTICA, FORNECIDO E INSTALADO EM RAMAL DE DESCARGA OU RAMAL DE ESGOTO SANITÁRIO. AF_08/2022</t>
  </si>
  <si>
    <t>13.28</t>
  </si>
  <si>
    <t>89796</t>
  </si>
  <si>
    <t>TE, PVC, SERIE NORMAL, ESGOTO PREDIAL, DN 100 X 100 MM, JUNTA ELÁSTICA, FORNECIDO E INSTALADO EM RAMAL DE DESCARGA OU RAMAL DE ESGOTO SANITÁRIO. AF_08/2022</t>
  </si>
  <si>
    <t>13.29</t>
  </si>
  <si>
    <t>98055</t>
  </si>
  <si>
    <t>TANQUE SÉPTICO CIRCULAR, EM CONCRETO PRÉ-MOLDADO, DIÂMETRO INTERNO = 2,38 M, ALTURA INTERNA = 2,50 M, VOLUME ÚTIL: 10009,8 L (PARA 69 CONTRIBUINTES). AF_12/2020</t>
  </si>
  <si>
    <t>13.30</t>
  </si>
  <si>
    <t>98060</t>
  </si>
  <si>
    <t>FILTRO ANAERÓBIO CIRCULAR, EM CONCRETO PRÉ-MOLDADO, DIÂMETRO INTERNO = 2,38 M, ALTURA INTERNA = 1,50 M, VOLUME ÚTIL: 5338,6 L (PARA 34 CONTRIBUINTES). AF_12/2020</t>
  </si>
  <si>
    <t>13.31</t>
  </si>
  <si>
    <t>98064</t>
  </si>
  <si>
    <t>SUMIDOURO CIRCULAR, EM CONCRETO PRÉ-MOLDADO, DIÂMETRO INTERNO = 2,38 M, ALTURA INTERNA = 3,0 M, ÁREA DE INFILTRAÇÃO: 25 M² (PARA 10 CONTRIBUINTES). AF_12/2020</t>
  </si>
  <si>
    <t>INSTALAÇÕES DE CLIMATIZAÇÃO</t>
  </si>
  <si>
    <t>14.1</t>
  </si>
  <si>
    <t>231085</t>
  </si>
  <si>
    <t>PONTO DE GÁS P/ SPLIT ATÉ 30.000 BTU'S (10M)</t>
  </si>
  <si>
    <t>PT</t>
  </si>
  <si>
    <t>14.2</t>
  </si>
  <si>
    <t>231084</t>
  </si>
  <si>
    <t>PONTO DE DRENO P/ SPLIT (10M)</t>
  </si>
  <si>
    <t>15</t>
  </si>
  <si>
    <t>LOUÇAS E METAIS</t>
  </si>
  <si>
    <t>15.1</t>
  </si>
  <si>
    <t>190303</t>
  </si>
  <si>
    <t>BACIA SIFONADA - PCD</t>
  </si>
  <si>
    <t>15.2</t>
  </si>
  <si>
    <t>190304</t>
  </si>
  <si>
    <t>LAVATÓRIO DE LOUÇA S/ COLUNA (INCL. TORN.SIFÃO E VÁLVULA )-PCD</t>
  </si>
  <si>
    <t>15.3</t>
  </si>
  <si>
    <t>190218</t>
  </si>
  <si>
    <t>CHUVEIRO EM PVC</t>
  </si>
  <si>
    <t>15.4</t>
  </si>
  <si>
    <t>190085</t>
  </si>
  <si>
    <t>TANQUE DE LOUÇA C/ TORNEIRA, SIFAO E VALVULA</t>
  </si>
  <si>
    <t>15.5</t>
  </si>
  <si>
    <t>190098</t>
  </si>
  <si>
    <t>TORNEIRA DE METAL DE 3/4" P/ TANQUE</t>
  </si>
  <si>
    <t>15.6</t>
  </si>
  <si>
    <t>191517</t>
  </si>
  <si>
    <t>TORNEIRA DE METAL CROMADA DE 1/2" OU 3/4" P/ LAVATÓRIO</t>
  </si>
  <si>
    <t>15.7</t>
  </si>
  <si>
    <t>191518</t>
  </si>
  <si>
    <t>TORNEIRA DE METAL CROMADA DE 1/2" OU 3/4" P/ PIA</t>
  </si>
  <si>
    <t>15.8</t>
  </si>
  <si>
    <t>95544</t>
  </si>
  <si>
    <t>PAPELEIRA DE PAREDE EM METAL CROMADO SEM TAMPA, INCLUSO FIXAÇÃO. AF_01/2020</t>
  </si>
  <si>
    <t>15.9</t>
  </si>
  <si>
    <t>95547</t>
  </si>
  <si>
    <t>SABONETEIRA PLASTICA TIPO DISPENSER PARA SABONETE LIQUIDO COM RESERVATORIO 800 A 1500 ML, INCLUSO FIXAÇÃO. AF_01/2020</t>
  </si>
  <si>
    <t>15.10</t>
  </si>
  <si>
    <t>00037399</t>
  </si>
  <si>
    <t>CABIDE/GANCHO DE BANHEIRO SIMPLES EM METAL CROMADO</t>
  </si>
  <si>
    <t>15.11</t>
  </si>
  <si>
    <t>00037400</t>
  </si>
  <si>
    <t>PAPELEIRA PLASTICA TIPO DISPENSER PARA PAPEL HIGIENICO ROLAO</t>
  </si>
  <si>
    <t>15.12</t>
  </si>
  <si>
    <t>190691</t>
  </si>
  <si>
    <t>DUCHA HIGIENICA CROMADA</t>
  </si>
  <si>
    <t>15.13</t>
  </si>
  <si>
    <t>100868</t>
  </si>
  <si>
    <t>BARRA DE APOIO RETA, EM ACO INOX POLIDO, COMPRIMENTO 80 CM, FIXADA NA PAREDE - FORNECIMENTO E INSTALAÇÃO. AF_01/2020</t>
  </si>
  <si>
    <t>15.14</t>
  </si>
  <si>
    <t>100863</t>
  </si>
  <si>
    <t>BARRA DE APOIO EM "L", EM ACO INOX POLIDO 70 X 70 CM, FIXADA NA PAREDE - FORNECIMENTO E INSTALACAO. AF_01/2020</t>
  </si>
  <si>
    <t>15.15</t>
  </si>
  <si>
    <t>100871</t>
  </si>
  <si>
    <t>BARRA DE APOIO RETA, EM ALUMINIO, COMPRIMENTO 70 CM, FIXADA NA PAREDE - FORNECIMENTO E INSTALAÇÃO. AF_01/2020</t>
  </si>
  <si>
    <t>15.16</t>
  </si>
  <si>
    <t>S13110</t>
  </si>
  <si>
    <t>BARRA DE APOIO, RETA, FIXA, EM AÇO INOX, L=40CM, D=1 1/4", JACKWAL OU SIMILAR</t>
  </si>
  <si>
    <t>15.17</t>
  </si>
  <si>
    <t>190097</t>
  </si>
  <si>
    <t>TORNEIRA CROMADA DE 1/2" P/ JARDIM</t>
  </si>
  <si>
    <t>15.18</t>
  </si>
  <si>
    <t>100852</t>
  </si>
  <si>
    <t>CUBA DE EMBUTIR RETANGULAR DE AÇO INOXIDÁVEL, 56 X 33 X 12 CM - FORNECIMENTO E INSTALAÇÃO. AF_01/2020</t>
  </si>
  <si>
    <t>15.19</t>
  </si>
  <si>
    <t>86881</t>
  </si>
  <si>
    <t>SIFÃO DO TIPO GARRAFA EM METAL CROMADO 1 X 1.1/2" - FORNECIMENTO E INSTALAÇÃO. AF_01/2020</t>
  </si>
  <si>
    <t>16</t>
  </si>
  <si>
    <t>ESQUADRIAS</t>
  </si>
  <si>
    <t>16.1</t>
  </si>
  <si>
    <t>PORTAS EM MADEIRA</t>
  </si>
  <si>
    <t>16.1.1</t>
  </si>
  <si>
    <t>090065</t>
  </si>
  <si>
    <t>ESQUADRIA MAD. E=3CM C/ CAIX. ADUELA E ALIZAR (PMA 01 - 0,80 X 2,10M)</t>
  </si>
  <si>
    <t>16.1.2</t>
  </si>
  <si>
    <t>ESQUADRIA MAD. E=3CM C/ CAIX. ADUELA E ALIZAR</t>
  </si>
  <si>
    <t>16.2</t>
  </si>
  <si>
    <t>PORTAS METÁLICAS</t>
  </si>
  <si>
    <t>16.2.1</t>
  </si>
  <si>
    <t>090822</t>
  </si>
  <si>
    <t>PORTÃO DE FERRO EM METALOM (INCL. PINTURA ANTI CORROSIVA)</t>
  </si>
  <si>
    <t>16.2.2</t>
  </si>
  <si>
    <t>090825</t>
  </si>
  <si>
    <t>GRADE DE FERRO EM METALOM (INCL. PINT.ANTI-CORROSIVA)</t>
  </si>
  <si>
    <t>16.2.3</t>
  </si>
  <si>
    <t>C3733</t>
  </si>
  <si>
    <t>PORTÃO DE ALUMÍNIO ANODIZADO NATURAL, FECHAMENTO TOTAL C/ LAMBRI BOLA E CORREDIÇO (FORNECIMENTO E MONTAGEM)</t>
  </si>
  <si>
    <t>M2</t>
  </si>
  <si>
    <t>16.3</t>
  </si>
  <si>
    <t>JANELAS</t>
  </si>
  <si>
    <t>16.3.1</t>
  </si>
  <si>
    <t>94573</t>
  </si>
  <si>
    <t>JANELA DE ALUMÍNIO DE CORRER COM 4 FOLHAS PARA VIDROS (VIDROS INCLUSOS), COM BANDEIRA, BATENTE/ REQUADRO 6 A 14 CM, ACABAMENTO COM ACETATO OU BRILHANTE, FIXAÇÃO COM PARAFUSO, SEM GUARNIÇÃO/ ALIZAR, DIMENSÕES 150X120 CM, VEDAÇÃO COM SILICONE, EXCLUSIVE CONTRAMARCO - FORNECIMENTO E INSTALAÇÃO. AF_11/2024</t>
  </si>
  <si>
    <t>16.3.2</t>
  </si>
  <si>
    <t>JANELA EM 4 FOLHAS DE VIDRO (JA02 - 1,50 X 1,10M)</t>
  </si>
  <si>
    <t>16.3.3</t>
  </si>
  <si>
    <t>161387</t>
  </si>
  <si>
    <t>VIDRO TEMPERADO FUMÊ E= 8MM COM FERRAGENS</t>
  </si>
  <si>
    <t>16.3.4</t>
  </si>
  <si>
    <t>1002900</t>
  </si>
  <si>
    <t>FERRAGENS P/ BALANCIM (C/ CORRENTE)</t>
  </si>
  <si>
    <t>17</t>
  </si>
  <si>
    <t>PINTURAS</t>
  </si>
  <si>
    <t>17.1</t>
  </si>
  <si>
    <t>151285</t>
  </si>
  <si>
    <t>LATEX ACRÍLICA ACETINADA C/ MASSA E SELADOR - INTERNA E EXTERNA</t>
  </si>
  <si>
    <t>17.2</t>
  </si>
  <si>
    <t>LATEX ACRÍLICA ACETINADA C/ MASSA E SELADOR - INTERNA E EXTERNA, NA COR CINZA</t>
  </si>
  <si>
    <t>17.3</t>
  </si>
  <si>
    <t>150301</t>
  </si>
  <si>
    <t>ESMALTE S/ PAREDE C/ MASSA E SELADOR</t>
  </si>
  <si>
    <t>17.4</t>
  </si>
  <si>
    <t>ESMALTE S/ PAREDE C/ MASSA E SELADOR, NA COR AZUL DEL REY</t>
  </si>
  <si>
    <t>17.5</t>
  </si>
  <si>
    <t>150302</t>
  </si>
  <si>
    <t>ESMALTE S/ FERRO (SUPERF. LISA)</t>
  </si>
  <si>
    <t>18</t>
  </si>
  <si>
    <t>FORRO</t>
  </si>
  <si>
    <t>18.1</t>
  </si>
  <si>
    <t>96486</t>
  </si>
  <si>
    <t>FORRO EM RÉGUAS DE PVC, LISO, PARA AMBIENTES COMERCIAIS, INCLUSIVE ESTRUTURA BIDIRECIONAL DE FIXAÇÃO. AF_08/2023_PS</t>
  </si>
  <si>
    <t>19</t>
  </si>
  <si>
    <t>COBERTURA</t>
  </si>
  <si>
    <t>19.1</t>
  </si>
  <si>
    <t>071360</t>
  </si>
  <si>
    <t>ESTRUTURA METÁLICA P/ COBERTURA - (INCL. PINTURA ANTI-CORROSIVA)</t>
  </si>
  <si>
    <t>19.2</t>
  </si>
  <si>
    <t>071510</t>
  </si>
  <si>
    <t>COBERTURA -TELHA TERMOACÚSTICA E=30MM CHAPA CHAPA COM ISOLAMENTO EM POLIISOCIANURATO (PIR)</t>
  </si>
  <si>
    <t>19.3</t>
  </si>
  <si>
    <t>C1002</t>
  </si>
  <si>
    <t>CUMEEIRA TERMOACÚSTICA</t>
  </si>
  <si>
    <t>20</t>
  </si>
  <si>
    <t>COMBATE A INCENDIO</t>
  </si>
  <si>
    <t>20.1</t>
  </si>
  <si>
    <t>241468</t>
  </si>
  <si>
    <t>PLACA DE SINALIZAÇÃO FOTOLUMINOSCENTE</t>
  </si>
  <si>
    <t>20.2</t>
  </si>
  <si>
    <t>PLACA DE SINALIZAÇÃO FOTOLUMINOSCENTE ORIENTAÇÃO E SALVAMENTO (S2-A)</t>
  </si>
  <si>
    <t>20.3</t>
  </si>
  <si>
    <t>PLACA DE SINALIZAÇÃO FOTOLUMINOSCENTE ORIENTAÇÃO E SALVAMENTO (S3)</t>
  </si>
  <si>
    <t>20.4</t>
  </si>
  <si>
    <t>PLACA DE SINALIZAÇÃO FOTOLUMINOSCENTE ORIENTAÇÃO E SALVAMENTO (S12)</t>
  </si>
  <si>
    <t>20.5</t>
  </si>
  <si>
    <t>PLACA DE SINALIZAÇÃO FOTOLUMINOSCENTE SINALIZAÇÃO EQUIPAMENTO (E5)</t>
  </si>
  <si>
    <t>20.6</t>
  </si>
  <si>
    <t>201507</t>
  </si>
  <si>
    <t>EXTINTOR DE INCÊNDIO ABC - 6KG</t>
  </si>
  <si>
    <t>21</t>
  </si>
  <si>
    <t>DIVERSOS</t>
  </si>
  <si>
    <t>21.1</t>
  </si>
  <si>
    <t>270220</t>
  </si>
  <si>
    <t>LIMPEZA GERAL E ENTREGA DA OBRA</t>
  </si>
  <si>
    <t>21.2</t>
  </si>
  <si>
    <t>260188</t>
  </si>
  <si>
    <t>MASTRO EM FO.GO. SOBRE BASE DE CONCRETO-3 UN</t>
  </si>
  <si>
    <t>21.3</t>
  </si>
  <si>
    <t>250582</t>
  </si>
  <si>
    <t>TELA DE ARAME GALV.FIO 12#2" FIX.C/CANT.DE FERRO(S/MURO)</t>
  </si>
  <si>
    <t>21.4</t>
  </si>
  <si>
    <t>260168</t>
  </si>
  <si>
    <t>PLANTIO DE GRAMA (INCL. TERRA PRETA)</t>
  </si>
  <si>
    <t>21.5</t>
  </si>
  <si>
    <t>091379</t>
  </si>
  <si>
    <t>PORTA EM VIDRO TEMPERADO C/ FERRAGENS -(SEM MOLA)</t>
  </si>
  <si>
    <t>21.6</t>
  </si>
  <si>
    <t>251463</t>
  </si>
  <si>
    <t>ARMÁRIO EM MDF (C/ GAVETAS/PRATELEIRAS E PORTAS)</t>
  </si>
  <si>
    <t>21.7</t>
  </si>
  <si>
    <t>241318</t>
  </si>
  <si>
    <t>PLACA DE INAUGURAÇÃO EM AÇO INOX/LETRAS BX. RELEVO- (40 X 30CM)</t>
  </si>
  <si>
    <t>21.8</t>
  </si>
  <si>
    <t>C3084</t>
  </si>
  <si>
    <t>PIGANDEIRAS, INCLUSIVE INSTALAÇÃO</t>
  </si>
  <si>
    <t>21.9</t>
  </si>
  <si>
    <t>C4068</t>
  </si>
  <si>
    <t>BANCADA DE GRANITO CINZA E=2CM</t>
  </si>
  <si>
    <t>VALOR ORÇAMENTO:</t>
  </si>
  <si>
    <t>VALOR BDI TOTAL:</t>
  </si>
  <si>
    <t>VALOR TOTAL:</t>
  </si>
  <si>
    <t>COEFICIENTE</t>
  </si>
  <si>
    <t>PREÇO UNITÁRIO</t>
  </si>
  <si>
    <t>TOTAL</t>
  </si>
  <si>
    <t>D00321</t>
  </si>
  <si>
    <t>Ligação provisoria - agua/esgoto Taxas</t>
  </si>
  <si>
    <t>un</t>
  </si>
  <si>
    <t>D00322</t>
  </si>
  <si>
    <t>Ligação provisória - luz Taxas</t>
  </si>
  <si>
    <t>D00387</t>
  </si>
  <si>
    <t>Taxa da PMB (II) Taxas</t>
  </si>
  <si>
    <t>D00343</t>
  </si>
  <si>
    <t>Taxa de Incêndio Taxas</t>
  </si>
  <si>
    <t>D00389</t>
  </si>
  <si>
    <t>Taxa do CREA (II) Taxas</t>
  </si>
  <si>
    <t>VALOR:</t>
  </si>
  <si>
    <t>VALOR BDI (25.05%):</t>
  </si>
  <si>
    <t>VALOR COM BDI:</t>
  </si>
  <si>
    <t>TOTAL GERAL:</t>
  </si>
  <si>
    <t>COMPOSIÇÕES PRÓPRIAS</t>
  </si>
  <si>
    <t>90777</t>
  </si>
  <si>
    <t>ENGENHEIRO CIVIL DE OBRA JUNIOR COM ENCARGOS COMPLEMENTARES</t>
  </si>
  <si>
    <t>H</t>
  </si>
  <si>
    <t>94295</t>
  </si>
  <si>
    <t>MESTRE DE OBRAS COM ENCARGOS COMPLEMENTARES</t>
  </si>
  <si>
    <t>MES</t>
  </si>
  <si>
    <t>D00475</t>
  </si>
  <si>
    <t>Lona com plotagem de gráfica Material</t>
  </si>
  <si>
    <t>m²</t>
  </si>
  <si>
    <t>D00281</t>
  </si>
  <si>
    <t>Pernamanca 3" x 2" 4 m - madeira branca Material</t>
  </si>
  <si>
    <t>Dz</t>
  </si>
  <si>
    <t>D00084</t>
  </si>
  <si>
    <t>Prego 1 1/2"x13 Material</t>
  </si>
  <si>
    <t>kg</t>
  </si>
  <si>
    <t>280013</t>
  </si>
  <si>
    <t>CARPINTEIRO COM ENCARGOS COMPLEMENTARES</t>
  </si>
  <si>
    <t>h</t>
  </si>
  <si>
    <t>280026</t>
  </si>
  <si>
    <t>SERVENTE COM ENCARGOS COMPLEMENTARES</t>
  </si>
  <si>
    <t>D00043</t>
  </si>
  <si>
    <t>Arame recozido No. 18 Material</t>
  </si>
  <si>
    <t>D00238</t>
  </si>
  <si>
    <t>Linha de nylon no. 80 Material</t>
  </si>
  <si>
    <t>Rl</t>
  </si>
  <si>
    <t>D00081</t>
  </si>
  <si>
    <t>Prego 2 1/2"x10 Material</t>
  </si>
  <si>
    <t>D00016</t>
  </si>
  <si>
    <t>Tábua de madeira branca 4m Material</t>
  </si>
  <si>
    <t>D00060</t>
  </si>
  <si>
    <t>Aldrava p/ cadeado (4x1/2") Material</t>
  </si>
  <si>
    <t>D00344</t>
  </si>
  <si>
    <t>Arruela concava em PVC d=5/16" Material</t>
  </si>
  <si>
    <t>D00059</t>
  </si>
  <si>
    <t>Cadeado No. 30 Material</t>
  </si>
  <si>
    <t>D00062</t>
  </si>
  <si>
    <t>Dobradiça 3"x3" com parafuso Material</t>
  </si>
  <si>
    <t>D00061</t>
  </si>
  <si>
    <t>Fechadura de sobrepor comum Material</t>
  </si>
  <si>
    <t>D00002</t>
  </si>
  <si>
    <t>Massa de vedação Material</t>
  </si>
  <si>
    <t>D00001</t>
  </si>
  <si>
    <t>Parafuso fo go 5/16" c= 110mm Material</t>
  </si>
  <si>
    <t>D00019</t>
  </si>
  <si>
    <t>Régua 3"x1" 4 m apar. Material</t>
  </si>
  <si>
    <t>D00015</t>
  </si>
  <si>
    <t>Tábua de madeira forte 4m Material</t>
  </si>
  <si>
    <t>D00049</t>
  </si>
  <si>
    <t>Telha fibrotex (1.22x0.55m) e=4mm Material</t>
  </si>
  <si>
    <t>280028</t>
  </si>
  <si>
    <t>TELHADISTA COM ENCARGOS COMPLEMENTARES</t>
  </si>
  <si>
    <t>280014</t>
  </si>
  <si>
    <t>ELETRICISTA COM ENCARGOS COMPLEMENTARES</t>
  </si>
  <si>
    <t>280023</t>
  </si>
  <si>
    <t>PEDREIRO COM ENCARGOS COMPLEMENTARES</t>
  </si>
  <si>
    <t>S10550</t>
  </si>
  <si>
    <t>Encargos Complementares - Pedreiro</t>
  </si>
  <si>
    <t>S10549</t>
  </si>
  <si>
    <t>Encargos Complementares - Servente</t>
  </si>
  <si>
    <t>I04750S</t>
  </si>
  <si>
    <t>Pedreiro (horista)</t>
  </si>
  <si>
    <t>I06111S</t>
  </si>
  <si>
    <t>Servente de obras (horista)</t>
  </si>
  <si>
    <t>M00006</t>
  </si>
  <si>
    <t>Compactador de solo CM-13 Equipamento</t>
  </si>
  <si>
    <t>J00001</t>
  </si>
  <si>
    <t>Aterro arenoso Material</t>
  </si>
  <si>
    <t>m³</t>
  </si>
  <si>
    <t>J00005</t>
  </si>
  <si>
    <t>Areia Material</t>
  </si>
  <si>
    <t>J00003</t>
  </si>
  <si>
    <t>Cimento Material</t>
  </si>
  <si>
    <t>SC</t>
  </si>
  <si>
    <t>J00007</t>
  </si>
  <si>
    <t>Seixo lavado Material</t>
  </si>
  <si>
    <t>050038</t>
  </si>
  <si>
    <t>Armação p/ concreto</t>
  </si>
  <si>
    <t>050740</t>
  </si>
  <si>
    <t>Concreto c/ seixo Fck= 25MPA (incl. lançamento e adensamento)</t>
  </si>
  <si>
    <t>050041</t>
  </si>
  <si>
    <t>Formas para concreto em chapa de madeira compensada resinada e=15mm (REAP 1x) - incl. desforma</t>
  </si>
  <si>
    <t>050259</t>
  </si>
  <si>
    <t>Concreto c/ seixo Fck= 20 MPA (incl. lançamento e adensamento)</t>
  </si>
  <si>
    <t>050036</t>
  </si>
  <si>
    <t>Forma c/ madeira branca (incl. desforma)</t>
  </si>
  <si>
    <t>I00004</t>
  </si>
  <si>
    <t>Impermeabilizante asfáltico disperso em água Material</t>
  </si>
  <si>
    <t>L</t>
  </si>
  <si>
    <t>080704</t>
  </si>
  <si>
    <t>Manta asfáltica SBS-3mm c/ filme de polietileno</t>
  </si>
  <si>
    <t>080273</t>
  </si>
  <si>
    <t>Reboco impermeabilizante</t>
  </si>
  <si>
    <t>D00036</t>
  </si>
  <si>
    <t>Tijolo de barro 14x19x9 Material</t>
  </si>
  <si>
    <t>110764</t>
  </si>
  <si>
    <t>Argamassa de cimento,areia e adit. plast. 1:6</t>
  </si>
  <si>
    <t>00002692</t>
  </si>
  <si>
    <t>DESMOLDANTE PROTETOR PARA FORMAS DE MADEIRA, DE BASE OLEOSA EMULSIONADA EM AGUA</t>
  </si>
  <si>
    <t>00039017</t>
  </si>
  <si>
    <t>ESPACADOR / DISTANCIADOR CIRCULAR COM ENTRADA LATERAL, EM PLASTICO, PARA VERGALHAO *4,2 A 12,5* MM, COBRIMENTO 20 MM</t>
  </si>
  <si>
    <t>88309</t>
  </si>
  <si>
    <t>88316</t>
  </si>
  <si>
    <t>87294</t>
  </si>
  <si>
    <t>ARGAMASSA TRAÇO 1:2:9 (EM VOLUME DE CIMENTO, CAL E AREIA MÉDIA ÚMIDA) PARA EMBOÇO/MASSA ÚNICA/ASSENTAMENTO DE ALVENARIA DE VEDAÇÃO, PREPARO MECÂNICO COM BETONEIRA 600 L. AF_08/2019</t>
  </si>
  <si>
    <t>M3</t>
  </si>
  <si>
    <t>94970</t>
  </si>
  <si>
    <t>CONCRETO FCK = 20MPA, TRAÇO 1:2,7:3 (EM MASSA SECA DE CIMENTO/ AREIA MÉDIA/ BRITA 1) - PREPARO MECÂNICO COM BETONEIRA 600 L. AF_05/2021</t>
  </si>
  <si>
    <t>92793</t>
  </si>
  <si>
    <t>CORTE E DOBRA DE AÇO CA-50, DIÂMETRO DE 8,0 MM, UTILIZADO EM ESTRUTURAS DIVERSAS, EXCETO LAJES. AF_12/2015</t>
  </si>
  <si>
    <t>92270</t>
  </si>
  <si>
    <t>FABRICAÇÃO DE FÔRMA PARA VIGAS, COM MADEIRA SERRADA, E = 25 MM. AF_09/2020</t>
  </si>
  <si>
    <t>94964</t>
  </si>
  <si>
    <t>CONCRETO FCK = 20MPA, TRAÇO 1:2,7:3 (EM MASSA SECA DE CIMENTO/ AREIA MÉDIA/ BRITA 1) - PREPARO MECÂNICO COM BETONEIRA 400 L. AF_05/2021</t>
  </si>
  <si>
    <t>92801</t>
  </si>
  <si>
    <t>CORTE E DOBRA DE AÇO CA-50, DIÂMETRO DE 6,3 MM. AF_06/2022</t>
  </si>
  <si>
    <t>110248</t>
  </si>
  <si>
    <t>Argamassa de cimento e areia no traço 1:3</t>
  </si>
  <si>
    <t>280004</t>
  </si>
  <si>
    <t>AJUDANTE DE PEDREIRO COM ENCARGOS COMPLEMENTARES</t>
  </si>
  <si>
    <t>D00080</t>
  </si>
  <si>
    <t>Argamassa AC-II Material</t>
  </si>
  <si>
    <t>D00079</t>
  </si>
  <si>
    <t>Rejunte cimentício colorido p/ porcelanato e cerâmicas Material</t>
  </si>
  <si>
    <t>A00056</t>
  </si>
  <si>
    <t>Revestimento Cerâmico Padrão Médio Material</t>
  </si>
  <si>
    <t>040285</t>
  </si>
  <si>
    <t>Baldrame em concreto simples com seixo inclusive forma madeira branca</t>
  </si>
  <si>
    <t>130584</t>
  </si>
  <si>
    <t>Concreto c/ seixo e junta seca e=10cm</t>
  </si>
  <si>
    <t>Escavação manual de ate 1.50m de profundidade</t>
  </si>
  <si>
    <t>040025</t>
  </si>
  <si>
    <t>Fundação corrida com seixo</t>
  </si>
  <si>
    <t>A00055</t>
  </si>
  <si>
    <t>Lajota ceramica - (Padrão Médio) Material</t>
  </si>
  <si>
    <t>E00002</t>
  </si>
  <si>
    <t>Bucha e arruela de 1"-aluminio Material</t>
  </si>
  <si>
    <t>E00042</t>
  </si>
  <si>
    <t>Cabo de cobre 10mm2 - 750V Material</t>
  </si>
  <si>
    <t>m</t>
  </si>
  <si>
    <t>E00302</t>
  </si>
  <si>
    <t>Curva 90o p/elet. FoGo 1" (IE) Material</t>
  </si>
  <si>
    <t>E00083</t>
  </si>
  <si>
    <t>Disjuntor 2P-40A e 50A Material</t>
  </si>
  <si>
    <t>E00267</t>
  </si>
  <si>
    <t>Eletroduto - ferro galvanizado 1" Material</t>
  </si>
  <si>
    <t>E00304</t>
  </si>
  <si>
    <t>Luva p/ elet. FoGo de 1" (IE) Material</t>
  </si>
  <si>
    <t>E00299</t>
  </si>
  <si>
    <t>Quadro p/ medição bifásico - padrão CELPA Material</t>
  </si>
  <si>
    <t>280007</t>
  </si>
  <si>
    <t>AUXILIAR DE ELETRICISTA COM ENCARGOS COMPLEMENTARES</t>
  </si>
  <si>
    <t>I06827</t>
  </si>
  <si>
    <t>Poste de aço galvanizado cônico contíno reto, diâmetro superior 60mm, diâmetro da base 115mm, altura útil 5m(total 6m), Conipost ref. Série 0005/classe 60 da Conipost ou similar</t>
  </si>
  <si>
    <t>S00095</t>
  </si>
  <si>
    <t>Concreto simples fabricado na obra, fck=13,5 mpa, lançado e adensado</t>
  </si>
  <si>
    <t>m3</t>
  </si>
  <si>
    <t>S02497</t>
  </si>
  <si>
    <t>Escavação manual de vala ou cava em material de 1ª categoria, profundidade até 1,50m</t>
  </si>
  <si>
    <t>E00127</t>
  </si>
  <si>
    <t>Quadro de distribuição metálico de embutir p/ 32 disjuntores (c/ barramento) Material</t>
  </si>
  <si>
    <t>E00052</t>
  </si>
  <si>
    <t>Disjuntor 1P - 6 a 32A - PADRÃO DIN Material</t>
  </si>
  <si>
    <t>E00081</t>
  </si>
  <si>
    <t>Disjuntor 2P - 6 a 32A - PADRÃO DIN Material</t>
  </si>
  <si>
    <t>00034623</t>
  </si>
  <si>
    <t>DISJUNTOR TERMOMAGNETICO PARA TRILHO DIN (IEC), BIPOLAR, 40 - 50 A</t>
  </si>
  <si>
    <t>00001574</t>
  </si>
  <si>
    <t>TERMINAL A COMPRESSAO EM COBRE ESTANHADO PARA CABO 10 MM2, 1 FURO E 1 COMPRESSAO, PARA PARAFUSO DE FIXACAO M6</t>
  </si>
  <si>
    <t>88247</t>
  </si>
  <si>
    <t>88264</t>
  </si>
  <si>
    <t>00002690</t>
  </si>
  <si>
    <t>ELETRODUTO PVC FLEXIVEL CORRUGADO, COR AMARELA, DE 32 MM</t>
  </si>
  <si>
    <t>91170</t>
  </si>
  <si>
    <t>FIXAÇÃO DE TUBOS HORIZONTAIS DE PVC ÁGUA, PVC ESGOTO, PVC ÁGUA PLUVIAL, CPVC, PPR, COBRE OU AÇO, DIÂMETROS MENORES OU IGUAIS A 40 MM, COM ABRAÇADEIRA METÁLICA RÍGIDA TIPO U PERFIL 1 1/4", FIXADA EM PERFILADO EM LAJE. AF_09/2023_PS</t>
  </si>
  <si>
    <t>00001872</t>
  </si>
  <si>
    <t>CAIXA DE PASSAGEM, EM PVC, DE 4" X 2", PARA ELETRODUTO FLEXIVEL CORRUGADO</t>
  </si>
  <si>
    <t>88629</t>
  </si>
  <si>
    <t>ARGAMASSA TRAÇO 1:3 (EM VOLUME DE CIMENTO E AREIA MÉDIA ÚMIDA), PREPARO MANUAL. AF_08/2019</t>
  </si>
  <si>
    <t>S00141</t>
  </si>
  <si>
    <t>Aço CA - 60 Ø 4,2 a 9,5mm, inclusive corte, dobragem, montagem e colocacao de ferragens nas formas, para superestruturas e fundações - R1</t>
  </si>
  <si>
    <t>S00155</t>
  </si>
  <si>
    <t>Alvenaria tijolo cerâmico maciço (5x9x19), esp = 0,09m (singela), com argamassa traço t5 - 1:2:8 (cimento / cal / areia) c/ junta de 2,0cm - R1</t>
  </si>
  <si>
    <t>m2</t>
  </si>
  <si>
    <t>S03310</t>
  </si>
  <si>
    <t>Chapisco em parede com argamassa traço t1 - 1:3 (cimento / areia) - Revisado 08/2015</t>
  </si>
  <si>
    <t>S00126</t>
  </si>
  <si>
    <t>Concreto simples fabricado na obra, fck=15 mpa, lançado e adensado</t>
  </si>
  <si>
    <t>S00085</t>
  </si>
  <si>
    <t>Forma plana para fundações, em compensado resinado 12mm, 03 usos</t>
  </si>
  <si>
    <t>S03318</t>
  </si>
  <si>
    <t>Reboco especial de parede 2cm com argamassa traço t3 - 1:3 cimento / areia / vedacit</t>
  </si>
  <si>
    <t>00000981</t>
  </si>
  <si>
    <t>CABO DE COBRE, FLEXIVEL, CLASSE 4 OU 5, ISOLACAO EM PVC/A, ANTICHAMA BWF-B, 1 CONDUTOR, 450/750 V, SECAO NOMINAL 4 MM2</t>
  </si>
  <si>
    <t>00021127</t>
  </si>
  <si>
    <t>FITA ISOLANTE ADESIVA ANTICHAMA, USO ATE 750 V, EM ROLO DE 19 MM X 5 M</t>
  </si>
  <si>
    <t>00000982</t>
  </si>
  <si>
    <t>CABO DE COBRE, FLEXIVEL, CLASSE 4 OU 5, ISOLACAO EM PVC/A, ANTICHAMA BWF-B, 1 CONDUTOR, 450/750 V, SECAO NOMINAL 6 MM2</t>
  </si>
  <si>
    <t>00000995</t>
  </si>
  <si>
    <t>CABO DE COBRE, FLEXIVEL, CLASSE 4 OU 5, ISOLACAO EM PVC/A, ANTICHAMA BWF-B, COBERTURA PVC-ST1, ANTICHAMA BWF-B, 1 CONDUTOR, 0,6/1 KV, SECAO NOMINAL 16 MM2</t>
  </si>
  <si>
    <t>91946</t>
  </si>
  <si>
    <t>SUPORTE PARAFUSADO COM PLACA DE ENCAIXE 4" X 2" MÉDIO (1,30 M DO PISO) PARA PONTO ELÉTRICO - FORNECIMENTO E INSTALAÇÃO. AF_03/2023</t>
  </si>
  <si>
    <t>91998</t>
  </si>
  <si>
    <t>TOMADA BAIXA DE EMBUTIR (1 MÓDULO), 2P+T 10 A, SEM SUPORTE E SEM PLACA - FORNECIMENTO E INSTALAÇÃO. AF_03/2023</t>
  </si>
  <si>
    <t>91994</t>
  </si>
  <si>
    <t>TOMADA MÉDIA DE EMBUTIR (1 MÓDULO), 2P+T 10 A, SEM SUPORTE E SEM PLACA - FORNECIMENTO E INSTALAÇÃO. AF_03/2023</t>
  </si>
  <si>
    <t>91990</t>
  </si>
  <si>
    <t>TOMADA ALTA DE EMBUTIR (1 MÓDULO), 2P+T 10 A, SEM SUPORTE E SEM PLACA - FORNECIMENTO E INSTALAÇÃO. AF_03/2023</t>
  </si>
  <si>
    <t>91995</t>
  </si>
  <si>
    <t>TOMADA MÉDIA DE EMBUTIR (1 MÓDULO), 2P+T 20 A, SEM SUPORTE E SEM PLACA - FORNECIMENTO E INSTALAÇÃO. AF_03/2023</t>
  </si>
  <si>
    <t>91952</t>
  </si>
  <si>
    <t>INTERRUPTOR SIMPLES (1 MÓDULO), 10A/250V, SEM SUPORTE E SEM PLACA - FORNECIMENTO E INSTALAÇÃO. AF_03/2023</t>
  </si>
  <si>
    <t>92022</t>
  </si>
  <si>
    <t>INTERRUPTOR SIMPLES (1 MÓDULO) COM 1 TOMADA DE EMBUTIR 2P+T 10 A, SEM SUPORTE E SEM PLACA - FORNECIMENTO E INSTALAÇÃO. AF_03/2023</t>
  </si>
  <si>
    <t>91958</t>
  </si>
  <si>
    <t>INTERRUPTOR SIMPLES (2 MÓDULOS), 10A/250V, SEM SUPORTE E SEM PLACA - FORNECIMENTO E INSTALAÇÃO. AF_03/2023</t>
  </si>
  <si>
    <t>91966</t>
  </si>
  <si>
    <t>INTERRUPTOR SIMPLES (3 MÓDULOS), 10A/250V, SEM SUPORTE E SEM PLACA - FORNECIMENTO E INSTALAÇÃO. AF_03/2023</t>
  </si>
  <si>
    <t>E00771</t>
  </si>
  <si>
    <t>Ventilador de teto Material</t>
  </si>
  <si>
    <t>I8246</t>
  </si>
  <si>
    <t>I2312</t>
  </si>
  <si>
    <t>ELETRICISTA</t>
  </si>
  <si>
    <t>I2543</t>
  </si>
  <si>
    <t>SERVENTE</t>
  </si>
  <si>
    <t>00038191</t>
  </si>
  <si>
    <t>LAMPADA FLUORESCENTE COMPACTA 2U BRANCA 15 W, BASE E27 (127/220 V)</t>
  </si>
  <si>
    <t>00038773</t>
  </si>
  <si>
    <t>LUMINARIA DE TETO PLAFON/PLAFONIER EM PLASTICO COM BASE E27, POTENCIA MAXIMA 60 W (NAO INCLUI LAMPADA)</t>
  </si>
  <si>
    <t>00038083</t>
  </si>
  <si>
    <t>TOMADA RJ45, 8 FIOS, CAT 5E, CONJUNTO MONTADO PARA EMBUTIR 4" X 2" (PLACA + SUPORTE + MODULO)</t>
  </si>
  <si>
    <t>E00050</t>
  </si>
  <si>
    <t>Caixa de passagem 150x150x80mm em ch de aço Material</t>
  </si>
  <si>
    <t>00001879</t>
  </si>
  <si>
    <t>CURVA 90 GRAUS, LONGA, DE PVC RIGIDO ROSCAVEL, DE 3/4", PARA ELETRODUTO</t>
  </si>
  <si>
    <t>00001891</t>
  </si>
  <si>
    <t>LUVA EM PVC RIGIDO ROSCAVEL, DE 3/4", PARA ELETRODUTO</t>
  </si>
  <si>
    <t>00002674</t>
  </si>
  <si>
    <t>ELETRODUTO DE PVC RIGIDO ROSCAVEL DE 3/4 ", SEM LUVA</t>
  </si>
  <si>
    <t>L00004</t>
  </si>
  <si>
    <t>Rack de 19" 05 U/A Material</t>
  </si>
  <si>
    <t>L00011</t>
  </si>
  <si>
    <t>Switch 24 portas Material</t>
  </si>
  <si>
    <t>00039599</t>
  </si>
  <si>
    <t>CABO DE REDE, PAR TRANCADO UTP, 4 PARES, CATEGORIA 6 (CAT 6), ISOLAMENTO PVC (LSZH)</t>
  </si>
  <si>
    <t>S10552</t>
  </si>
  <si>
    <t>Encargos Complementares - Eletricista</t>
  </si>
  <si>
    <t>I11095</t>
  </si>
  <si>
    <t>Barra chata de aluminio 7/8" x 1/8"</t>
  </si>
  <si>
    <t>I02436S</t>
  </si>
  <si>
    <t>Eletricista (horista)</t>
  </si>
  <si>
    <t>I08430</t>
  </si>
  <si>
    <t>Suporte em ferro galv. para descida do cabo tipo reforçado com chapa de encosto em 90°</t>
  </si>
  <si>
    <t>I11052</t>
  </si>
  <si>
    <t>Terminal aéreo base dupla galvanizada 25mm</t>
  </si>
  <si>
    <t>I02685S</t>
  </si>
  <si>
    <t>Eletroduto de pvc rigido roscavel de 1 ", sem luva</t>
  </si>
  <si>
    <t>I02694</t>
  </si>
  <si>
    <t>Cabo de cobre nú 50 mm2 - 1/0 AWG</t>
  </si>
  <si>
    <t>E00557</t>
  </si>
  <si>
    <t>Haste de Aço cobreada 3/4"x3m c/ conector Material</t>
  </si>
  <si>
    <t>00034643</t>
  </si>
  <si>
    <t>CAIXA DE INSPECAO PARA ATERRAMENTO E PARA RAIOS, EM POLIPROPILENO, DIAMETRO = 300 MM X ALTURA = 400 MM (INCLUIDA TAMPA SEM ESCOTILHA)</t>
  </si>
  <si>
    <t>101618</t>
  </si>
  <si>
    <t>PREPARO DE FUNDO DE VALA COM LARGURA MENOR QUE 1,5 M, COM CAMADA DE AREIA, LANÇAMENTO MANUAL. AF_08/2020</t>
  </si>
  <si>
    <t>00038383</t>
  </si>
  <si>
    <t>LIXA D'AGUA EM FOLHA, COR PRETA, GRAO 100</t>
  </si>
  <si>
    <t>00009868</t>
  </si>
  <si>
    <t>TUBO PVC, SOLDAVEL, DE 25 MM, AGUA FRIA (NBR-5648)</t>
  </si>
  <si>
    <t>88248</t>
  </si>
  <si>
    <t>AUXILIAR DE ENCANADOR OU BOMBEIRO HIDRÁULICO COM ENCARGOS COMPLEMENTARES</t>
  </si>
  <si>
    <t>88267</t>
  </si>
  <si>
    <t>ENCANADOR OU BOMBEIRO HIDRÁULICO COM ENCARGOS COMPLEMENTARES</t>
  </si>
  <si>
    <t>00009869</t>
  </si>
  <si>
    <t>TUBO PVC, SOLDAVEL, DE 32 MM, AGUA FRIA (NBR-5648)</t>
  </si>
  <si>
    <t>00009874</t>
  </si>
  <si>
    <t>TUBO PVC, SOLDAVEL, DE 40 MM, AGUA FRIA (NBR-5648)</t>
  </si>
  <si>
    <t>00009875</t>
  </si>
  <si>
    <t>TUBO PVC, SOLDAVEL, DE 50 MM, AGUA FRIA (NBR-5648)</t>
  </si>
  <si>
    <t>00009873</t>
  </si>
  <si>
    <t>TUBO PVC, SOLDAVEL, DE 60 MM, AGUA FRIA (NBR-5648)</t>
  </si>
  <si>
    <t>00000096</t>
  </si>
  <si>
    <t>ADAPTADOR PVC SOLDAVEL, COM FLANGE E ANEL DE VEDACAO, 25 MM X 3/4", PARA CAIXA D'AGUA</t>
  </si>
  <si>
    <t>00000122</t>
  </si>
  <si>
    <t>ADESIVO PLASTICO PARA PVC, FRASCO COM *850* GR</t>
  </si>
  <si>
    <t>00020083</t>
  </si>
  <si>
    <t>SOLUCAO PREPARADORA / LIMPADORA PARA PVC, FRASCO COM 1000 CM3</t>
  </si>
  <si>
    <t>00000819</t>
  </si>
  <si>
    <t>BUCHA DE REDUCAO DE PVC, SOLDAVEL, CURTA, COM 50 X 40 MM, PARA AGUA FRIA PREDIAL</t>
  </si>
  <si>
    <t>00000813</t>
  </si>
  <si>
    <t>BUCHA DE REDUCAO DE PVC, SOLDAVEL, LONGA, COM 50 X 25 MM, PARA AGUA FRIA PREDIAL</t>
  </si>
  <si>
    <t>00000829</t>
  </si>
  <si>
    <t>BUCHA DE REDUCAO DE PVC, SOLDAVEL, CURTA, COM 32 X 25 MM, PARA AGUA FRIA PREDIAL</t>
  </si>
  <si>
    <t>94705</t>
  </si>
  <si>
    <t>ADAPTADOR COM FLANGE E ANEL DE VEDAÇÃO, PVC, SOLDÁVEL, DN 40 MM X 1 1/4", INSTALADO EM RESERVAÇÃO PREDIAL DE ÁGUA - FORNECIMENTO E INSTALAÇÃO. AF_04/2024</t>
  </si>
  <si>
    <t>102607</t>
  </si>
  <si>
    <t>CAIXA D´ÁGUA EM POLIETILENO, 1000 LITROS - FORNECIMENTO E INSTALAÇÃO. AF_06/2021</t>
  </si>
  <si>
    <t>102591</t>
  </si>
  <si>
    <t>FURO EM CAIXA D'ÁGUA COM ESPESSURA DE 2 ATÉ 5 MM E DIÂMETRO DE 25 MM. AF_06/2021</t>
  </si>
  <si>
    <t>102595</t>
  </si>
  <si>
    <t>FURO EM CAIXA D'ÁGUA COM ESPESSURA DE 2 ATÉ 5 MM E DIÂMETRO DE 40 MM. AF_06/2021</t>
  </si>
  <si>
    <t>94672</t>
  </si>
  <si>
    <t>JOELHO 90 GRAUS COM BUCHA DE LATÃO, PVC, SOLDÁVEL, DN 25 MM X 3/4", INSTALADO EM RESERVAÇÃO PREDIAL DE ÁGUA - FORNECIMENTO E INSTALAÇÃO. AF_04/2024</t>
  </si>
  <si>
    <t>94676</t>
  </si>
  <si>
    <t>JOELHO 90 GRAUS, PVC, SOLDÁVEL, DN 40 MM INSTALADO EM RESERVAÇÃO PREDIAL DE ÁGUA - FORNECIMENTO E INSTALAÇÃO. AF_04/2024</t>
  </si>
  <si>
    <t>94489</t>
  </si>
  <si>
    <t>REGISTRO DE ESFERA, PVC, SOLDÁVEL, COM VOLANTE, DN 25 MM - FORNECIMENTO E INSTALAÇÃO. AF_08/2021</t>
  </si>
  <si>
    <t>94688</t>
  </si>
  <si>
    <t>TÊ, PVC, SOLDÁVEL, DN 25 MM INSTALADO EM RESERVAÇÃO PREDIAL DE ÁGUA - FORNECIMENTO E INSTALAÇÃO. AF_04/2024</t>
  </si>
  <si>
    <t>94692</t>
  </si>
  <si>
    <t>TÊ, PVC, SOLDÁVEL, DN 40 MM INSTALADO EM RESERVAÇÃO PREDIAL DE ÁGUA - FORNECIMENTO E INSTALAÇÃO. AF_04/2024</t>
  </si>
  <si>
    <t>94796</t>
  </si>
  <si>
    <t>TORNEIRA DE BOIA PARA CAIXA D'ÁGUA, ROSCÁVEL, 3/4" - FORNECIMENTO E INSTALAÇÃO. AF_08/2021</t>
  </si>
  <si>
    <t>94648</t>
  </si>
  <si>
    <t>TUBO, PVC, SOLDÁVEL, DE 25MM, INSTALADO EM RESERVAÇÃO PREDIAL DE ÁGUA - FORNECIMENTO E INSTALAÇÃO. AF_04/2024</t>
  </si>
  <si>
    <t>94650</t>
  </si>
  <si>
    <t>TUBO, PVC, SOLDÁVEL, DE 40MM, INSTALADO EM RESERVAÇÃO PREDIAL DE ÁGUA - FORNECIMENTO E INSTALAÇÃO. AF_04/2024</t>
  </si>
  <si>
    <t>00001958</t>
  </si>
  <si>
    <t>CURVA DE PVC 90 GRAUS, SOLDAVEL, 40 MM, COR MARROM, PARA AGUA FRIA PREDIAL</t>
  </si>
  <si>
    <t>00001959</t>
  </si>
  <si>
    <t>CURVA DE PVC 90 GRAUS, SOLDAVEL, 50 MM, COR MARROM, PARA AGUA FRIA PREDIAL</t>
  </si>
  <si>
    <t>00020147</t>
  </si>
  <si>
    <t>JOELHO PVC, SOLDAVEL, COM BUCHA DE LATAO, 90 GRAUS, 25 MM X 1/2", PARA AGUA FRIA PREDIAL</t>
  </si>
  <si>
    <t>S10554</t>
  </si>
  <si>
    <t>Encargos Complementares - Encanador</t>
  </si>
  <si>
    <t>I00138</t>
  </si>
  <si>
    <t>Adesivo pvc em frasco de 850 gramas</t>
  </si>
  <si>
    <t>I00812S</t>
  </si>
  <si>
    <t>Bucha de reducao de pvc, soldavel, curta, com 40 x 32 mm, para agua fria predial</t>
  </si>
  <si>
    <t>I02036</t>
  </si>
  <si>
    <t>Solucao limpadora pvc</t>
  </si>
  <si>
    <t>l</t>
  </si>
  <si>
    <t>I02696S</t>
  </si>
  <si>
    <t>Encanador ou bombeiro hidraulico (horista)</t>
  </si>
  <si>
    <t>00003529</t>
  </si>
  <si>
    <t>JOELHO PVC, SOLDAVEL, 90 GRAUS, 25 MM, COR MARROM, PARA AGUA FRIA PREDIAL</t>
  </si>
  <si>
    <t>00003536</t>
  </si>
  <si>
    <t>JOELHO PVC, SOLDAVEL, 90 GRAUS, 32 MM, COR MARROM, PARA AGUA FRIA PREDIAL</t>
  </si>
  <si>
    <t>00003870</t>
  </si>
  <si>
    <t>LUVA SOLDAVEL COM BUCHA DE LATAO, PVC, 25 MM X 3/4"</t>
  </si>
  <si>
    <t>00003148</t>
  </si>
  <si>
    <t>FITA VEDA ROSCA, EM PTFE, ROLO DE 18 MM X 50 M (L X C)</t>
  </si>
  <si>
    <t>00006005</t>
  </si>
  <si>
    <t>REGISTRO GAVETA COM ACABAMENTO E CANOPLA CROMADOS, SIMPLES, BITOLA 3/4"</t>
  </si>
  <si>
    <t>00006024</t>
  </si>
  <si>
    <t>REGISTRO PRESSAO COM ACABAMENTO E CANOPLA CROMADA, SIMPLES, BITOLA 3/4"</t>
  </si>
  <si>
    <t>00003535</t>
  </si>
  <si>
    <t>JOELHO PVC, SOLDAVEL, 90 GRAUS, 40 MM, COR MARROM, PARA AGUA FRIA PREDIAL</t>
  </si>
  <si>
    <t>00003540</t>
  </si>
  <si>
    <t>JOELHO PVC, SOLDAVEL, 90 GRAUS, 50 MM, COR MARROM, PARA AGUA FRIA PREDIAL</t>
  </si>
  <si>
    <t>00020080</t>
  </si>
  <si>
    <t>ADESIVO PLASTICO PARA PVC, FRASCO COM 175 GR</t>
  </si>
  <si>
    <t>00011676</t>
  </si>
  <si>
    <t>REGISTRO DE ESFERA, PVC, COM VOLANTE, VS, SOLDAVEL, DN 40 MM, COM CORPO DIVIDIDO</t>
  </si>
  <si>
    <t>00003863</t>
  </si>
  <si>
    <t>LUVA PVC SOLDAVEL, 50 MM, PARA AGUA FRIA PREDIAL</t>
  </si>
  <si>
    <t>00011678</t>
  </si>
  <si>
    <t>REGISTRO DE ESFERA, PVC, COM VOLANTE, VS, SOLDAVEL, DN 60 MM, COM CORPO DIVIDIDO</t>
  </si>
  <si>
    <t>00003539</t>
  </si>
  <si>
    <t>JOELHO PVC, SOLDAVEL, 90 GRAUS, 60 MM, COR MARROM, PARA AGUA FRIA PREDIAL</t>
  </si>
  <si>
    <t>00007129</t>
  </si>
  <si>
    <t>TE DE REDUCAO, PVC, SOLDAVEL, 90 GRAUS, 50 MM X 25 MM, PARA AGUA FRIA PREDIAL</t>
  </si>
  <si>
    <t>I07136S</t>
  </si>
  <si>
    <t>Te de reducao, pvc, soldavel, 90 graus, 32 mm x 25 mm, para agua fria predial</t>
  </si>
  <si>
    <t>00007139</t>
  </si>
  <si>
    <t>TE SOLDAVEL, PVC, 90 GRAUS, 25 MM, PARA AGUA FRIA PREDIAL (NBR 5648)</t>
  </si>
  <si>
    <t>00007142</t>
  </si>
  <si>
    <t>TE SOLDAVEL, PVC, 90 GRAUS,50 MM, PARA AGUA FRIA PREDIAL (NBR 5648)</t>
  </si>
  <si>
    <t>00007141</t>
  </si>
  <si>
    <t>TE SOLDAVEL, PVC, 90 GRAUS, 40 MM, PARA AGUA FRIA PREDIAL (NBR 5648)</t>
  </si>
  <si>
    <t>00007143</t>
  </si>
  <si>
    <t>TE SOLDAVEL, PVC, 90 GRAUS, 60 MM, PARA AGUA FRIA PREDIAL (NBR 5648)</t>
  </si>
  <si>
    <t>00009835</t>
  </si>
  <si>
    <t>TUBO PVC SERIE NORMAL, DN 40 MM, PARA ESGOTO PREDIAL (NBR 5688)</t>
  </si>
  <si>
    <t>00009838</t>
  </si>
  <si>
    <t>TUBO PVC SERIE NORMAL, DN 50 MM, PARA ESGOTO PREDIAL (NBR 5688)</t>
  </si>
  <si>
    <t>00009837</t>
  </si>
  <si>
    <t>TUBO PVC SERIE NORMAL, DN 75 MM, PARA ESGOTO PREDIAL (NBR 5688)</t>
  </si>
  <si>
    <t>00009836</t>
  </si>
  <si>
    <t>TUBO PVC SERIE NORMAL, DN 100 MM, PARA ESGOTO PREDIAL (NBR 5688)</t>
  </si>
  <si>
    <t>00020065</t>
  </si>
  <si>
    <t>TUBO PVC SERIE NORMAL, DN 150 MM, PARA ESGOTO PREDIAL (NBR 5688)</t>
  </si>
  <si>
    <t>00035277</t>
  </si>
  <si>
    <t>CAIXA DE GORDURA EM PVC, DIAMETRO MINIMO 300 MM, DIAMETRO DE SAIDA 100 MM, CAPACIDADE APROXIMADA 18 LITROS, COM TAMPA E CESTO</t>
  </si>
  <si>
    <t>S00140</t>
  </si>
  <si>
    <t>Aço CA - 50 Ø 6,3 a 12,5mm, inclusive corte, dobragem, montagem e colocacao de ferragens nas formas, para superestruturas e fundações - R1</t>
  </si>
  <si>
    <t>S00080</t>
  </si>
  <si>
    <t>Forma plana para fundações, em compensado resinado 12mm, 02 usos</t>
  </si>
  <si>
    <t>S00072</t>
  </si>
  <si>
    <t>Reaterro manual de valas, com compactação utilizando sêpo, sem controle do grau de compactação</t>
  </si>
  <si>
    <t>S01908</t>
  </si>
  <si>
    <t>Reboco ou emboço externo, de parede, com argamassa traço t5 - 1:2:8 (cimento / cal / areia), espessura 2,0 cm</t>
  </si>
  <si>
    <t>00011712</t>
  </si>
  <si>
    <t>CAIXA SIFONADA, PVC, 150 X 150 X 50 MM, COM GRELHA QUADRADA, BRANCA (NBR 5688)</t>
  </si>
  <si>
    <t>00000301</t>
  </si>
  <si>
    <t>ANEL BORRACHA PARA TUBO ESGOTO PREDIAL, DN 100 MM (NBR 5688)</t>
  </si>
  <si>
    <t>00001200</t>
  </si>
  <si>
    <t>CAP PVC, SOLDAVEL, DN 100 MM, SERIE NORMAL, PARA ESGOTO PREDIAL</t>
  </si>
  <si>
    <t>00020078</t>
  </si>
  <si>
    <t>PASTA LUBRIFICANTE PARA TUBOS E CONEXOES COM JUNTA ELASTICA, EMBALAGEM DE *400* GR (USO EM PVC, ACO, POLIETILENO E OUTROS)</t>
  </si>
  <si>
    <t>00001933</t>
  </si>
  <si>
    <t>CURVA PVC CURTA 90 GRAUS, DN 40 MM, PARA ESGOTO PREDIAL</t>
  </si>
  <si>
    <t>00001966</t>
  </si>
  <si>
    <t>CURVA PVC CURTA 90 GRAUS, DN 100 MM, PARA ESGOTO PREDIAL</t>
  </si>
  <si>
    <t>I00296S</t>
  </si>
  <si>
    <t>Anel borracha para tubo esgoto predial, dn 50 mm (nbr 5688)</t>
  </si>
  <si>
    <t>I00803</t>
  </si>
  <si>
    <t>Curva 45 longa pvc sanitario d= 50mm</t>
  </si>
  <si>
    <t>I01703</t>
  </si>
  <si>
    <t>Pasta lubrificante p/ pvc je</t>
  </si>
  <si>
    <t>I00301S</t>
  </si>
  <si>
    <t>Anel borracha para tubo esgoto predial, dn 100 mm (nbr 5688)</t>
  </si>
  <si>
    <t>I00805</t>
  </si>
  <si>
    <t>Curva 45 longa pvc sanitario d= 100mm</t>
  </si>
  <si>
    <t>00003516</t>
  </si>
  <si>
    <t>JOELHO PVC, SOLDAVEL, BB, 45 GRAUS, DN 40 MM, PARA ESGOTO PREDIAL</t>
  </si>
  <si>
    <t>00003517</t>
  </si>
  <si>
    <t>JOELHO PVC, SOLDAVEL, BB, 90 GRAUS, SEM ANEL, DN 40 MM, PARA ESGOTO PREDIAL SECUNDARIO</t>
  </si>
  <si>
    <t>00000296</t>
  </si>
  <si>
    <t>ANEL BORRACHA PARA TUBO ESGOTO PREDIAL, DN 50 MM (NBR 5688)</t>
  </si>
  <si>
    <t>00003526</t>
  </si>
  <si>
    <t>JOELHO PVC, SOLDAVEL, PB, 90 GRAUS, DN 50 MM, PARA ESGOTO PREDIAL</t>
  </si>
  <si>
    <t>00000297</t>
  </si>
  <si>
    <t>ANEL BORRACHA PARA TUBO ESGOTO PREDIAL, DN 75 MM (NBR 5688)</t>
  </si>
  <si>
    <t>00003509</t>
  </si>
  <si>
    <t>JOELHO PVC, SOLDAVEL, PB, 90 GRAUS, DN 75 MM, PARA ESGOTO PREDIAL</t>
  </si>
  <si>
    <t>00003520</t>
  </si>
  <si>
    <t>JOELHO PVC, SOLDAVEL, PB, 90 GRAUS, DN 100 MM, PARA ESGOTO PREDIAL</t>
  </si>
  <si>
    <t>00010908</t>
  </si>
  <si>
    <t>JUNCAO DE REDUCAO INVERTIDA, PVC SOLDAVEL, 100 X 50 MM, SERIE NORMAL PARA ESGOTO PREDIAL</t>
  </si>
  <si>
    <t>00003875</t>
  </si>
  <si>
    <t>LUVA SIMPLES, PVC, SOLDAVEL, DN 50 MM, SERIE NORMAL, PARA ESGOTO PREDIAL</t>
  </si>
  <si>
    <t>00003898</t>
  </si>
  <si>
    <t>LUVA SIMPLES, PVC, SOLDAVEL, DN 75 MM, SERIE NORMAL, PARA ESGOTO PREDIAL</t>
  </si>
  <si>
    <t>00003899</t>
  </si>
  <si>
    <t>LUVA SIMPLES, PVC, SOLDAVEL, DN 100 MM, SERIE NORMAL, PARA ESGOTO PREDIAL</t>
  </si>
  <si>
    <t>00011739</t>
  </si>
  <si>
    <t>RALO SECO CONICO, PVC, 100 X 40 MM, COM GRELHA REDONDA BRANCA</t>
  </si>
  <si>
    <t>00020085</t>
  </si>
  <si>
    <t>ANEL BORRACHA, DN 50 MM, PARA TUBO SERIE REFORCADA ESGOTO PREDIAL</t>
  </si>
  <si>
    <t>00000298</t>
  </si>
  <si>
    <t>ANEL BORRACHA, DN 75 MM, PARA TUBO SERIE REFORCADA ESGOTO PREDIAL</t>
  </si>
  <si>
    <t>00020045</t>
  </si>
  <si>
    <t>REDUCAO EXCENTRICA PVC, SERIE R, DN 75 X 50 MM, PARA ESGOTO PREDIAL</t>
  </si>
  <si>
    <t>00039319</t>
  </si>
  <si>
    <t>TERMINAL DE VENTILACAO, 50 MM, SERIE NORMAL, ESGOTO PREDIAL</t>
  </si>
  <si>
    <t>00007097</t>
  </si>
  <si>
    <t>TE SANITARIO, PVC, DN 50 X 50 MM, SERIE NORMAL, PARA ESGOTO PREDIAL</t>
  </si>
  <si>
    <t>00007091</t>
  </si>
  <si>
    <t>TE SANITARIO, PVC, DN 100 X 100 MM, SERIE NORMAL, PARA ESGOTO PREDIAL</t>
  </si>
  <si>
    <t>5679</t>
  </si>
  <si>
    <t>RETROESCAVADEIRA SOBRE RODAS COM CARREGADEIRA, TRAÇÃO 4X4, POTÊNCIA LÍQ. 88 HP, CAÇAMBA CARREG. CAP. MÍN. 1 M3, CAÇAMBA RETRO CAP. 0,26 M3, PESO OPERACIONAL MÍN. 6.674 KG, PROFUNDIDADE ESCAVAÇÃO MÁX. 4,37 M - CHI DIURNO. AF_06/2014</t>
  </si>
  <si>
    <t>CHI</t>
  </si>
  <si>
    <t>5678</t>
  </si>
  <si>
    <t>RETROESCAVADEIRA SOBRE RODAS COM CARREGADEIRA, TRAÇÃO 4X4, POTÊNCIA LÍQ. 88 HP, CAÇAMBA CARREG. CAP. MÍN. 1 M3, CAÇAMBA RETRO CAP. 0,26 M3, PESO OPERACIONAL MÍN. 6.674 KG, PROFUNDIDADE ESCAVAÇÃO MÁX. 4,37 M - CHP DIURNO. AF_06/2014</t>
  </si>
  <si>
    <t>CHP</t>
  </si>
  <si>
    <t>00012567</t>
  </si>
  <si>
    <t>ANEL EM CONCRETO ARMADO, LISO, PARA FOSSAS SEPTICAS E SUMIDOUROS, SEM FUNDO, DIAMETRO INTERNO DE 2,50 M E ALTURA DE 0,50 M</t>
  </si>
  <si>
    <t>88628</t>
  </si>
  <si>
    <t>ARGAMASSA TRAÇO 1:3 (EM VOLUME DE CIMENTO E AREIA MÉDIA ÚMIDA), PREPARO MECÂNICO COM BETONEIRA 400 L. AF_08/2019</t>
  </si>
  <si>
    <t>97740</t>
  </si>
  <si>
    <t>PEÇA CIRCULAR PRÉ-MOLDADA, VOLUME DE CONCRETO ACIMA DE 100 LITROS, TAXA DE AÇO APROXIMADA DE 30KG/M³. AF_03/2024</t>
  </si>
  <si>
    <t>97738</t>
  </si>
  <si>
    <t>PEÇA CIRCULAR PRÉ-MOLDADA, VOLUME DE CONCRETO DE 10 A 30 LITROS, TAXA DE FIBRA DE POLIPROPILENO APROXIMADA DE 6 KG/M³. AF_03/2024_PS</t>
  </si>
  <si>
    <t>101624</t>
  </si>
  <si>
    <t>PREPARO DE FUNDO DE VALA COM LARGURA MAIOR OU IGUAL A 1,5 M E MENOR QUE 2,5 M, COM CAMADA DE BRITA, LANÇAMENTO MECANIZADO. AF_08/2020</t>
  </si>
  <si>
    <t>00012532</t>
  </si>
  <si>
    <t>ANEL EM CONCRETO ARMADO, LISO, PARA POCOS DE INSPECAO, SEM FUNDO, DIAMETRO INTERNO DE 0,60 M E ALTURA DE 0,50 M</t>
  </si>
  <si>
    <t>00004720</t>
  </si>
  <si>
    <t>PEDRA BRITADA N. 0, OU PEDRISCO (4,8 A 9,5 MM) POSTO PEDREIRA/FORNECEDOR, SEM FRETE</t>
  </si>
  <si>
    <t>00043447</t>
  </si>
  <si>
    <t>ANEL EM CONCRETO ARMADO, PERFURADO, PARA FOSSAS SEPTICAS E SUMIDOUROS, SEM FUNDO, DIAMETRO INTERNO DE 2,50 M E ALTURA DE 0,50 M</t>
  </si>
  <si>
    <t>100475</t>
  </si>
  <si>
    <t>ARGAMASSA TRAÇO 1:3 (EM VOLUME DE CIMENTO E AREIA MÉDIA ÚMIDA) COM ADIÇÃO DE IMPERMEABILIZANTE, PREPARO MECÂNICO COM BETONEIRA 400 L. AF_08/2019</t>
  </si>
  <si>
    <t>E00726</t>
  </si>
  <si>
    <t>Cabo "PP" 4x2,5mm Material</t>
  </si>
  <si>
    <t>E00727</t>
  </si>
  <si>
    <t>Tubo de cobre de 3/8" Material</t>
  </si>
  <si>
    <t>E00728</t>
  </si>
  <si>
    <t>Tubo de cobre de 5/8" Material</t>
  </si>
  <si>
    <t>H00373</t>
  </si>
  <si>
    <t>Tubo de polietileno 3/8" Material</t>
  </si>
  <si>
    <t>H00374</t>
  </si>
  <si>
    <t>Tubo de polietileno 5/8" Material</t>
  </si>
  <si>
    <t>280021</t>
  </si>
  <si>
    <t>MONTADOR ELETROMECÂNICO COM ENCARGOS COMPLEMENTARES</t>
  </si>
  <si>
    <t>H00093</t>
  </si>
  <si>
    <t>Joelho/Cotovelo 90o em PVC - JS - 25mm-LH Material</t>
  </si>
  <si>
    <t>H00006</t>
  </si>
  <si>
    <t>Tubo em PVC - JS - 25mm (LH) Material</t>
  </si>
  <si>
    <t>H00392</t>
  </si>
  <si>
    <t>Assento sanitário p/ PCD Material</t>
  </si>
  <si>
    <t>H00391</t>
  </si>
  <si>
    <t>Bacia sanitária p/PCD Material</t>
  </si>
  <si>
    <t>H00023</t>
  </si>
  <si>
    <t>Bolsa plastica (vaso sanitario) Material</t>
  </si>
  <si>
    <t>H00042</t>
  </si>
  <si>
    <t>Parafuso niquelado para loucas sanitarias Material</t>
  </si>
  <si>
    <t>H00025</t>
  </si>
  <si>
    <t>Tubo de ligacao em PVC c/ canopla (LS) Material</t>
  </si>
  <si>
    <t>280008</t>
  </si>
  <si>
    <t>280016</t>
  </si>
  <si>
    <t>H00055</t>
  </si>
  <si>
    <t>Fita de vedacao Material</t>
  </si>
  <si>
    <t>H00393</t>
  </si>
  <si>
    <t>Lavatório PCD s/ coluna Material</t>
  </si>
  <si>
    <t>H00032</t>
  </si>
  <si>
    <t>Sifao metalico de 1 1/2 " Material</t>
  </si>
  <si>
    <t>H00056</t>
  </si>
  <si>
    <t>Torneira metalica p/ lavatorio de 1/2" Material</t>
  </si>
  <si>
    <t>H00028</t>
  </si>
  <si>
    <t>Valv. p/ lavat. d = 1" - cromada Material</t>
  </si>
  <si>
    <t>H00043</t>
  </si>
  <si>
    <t>Chuveiro em PVC Material</t>
  </si>
  <si>
    <t>H00040</t>
  </si>
  <si>
    <t>Sifao plastico de 2" Material</t>
  </si>
  <si>
    <t>H00041</t>
  </si>
  <si>
    <t>Tanque de louca Material</t>
  </si>
  <si>
    <t>H00014</t>
  </si>
  <si>
    <t>Torneira de tanque/pia cromada de 1/2" Material</t>
  </si>
  <si>
    <t>H00039</t>
  </si>
  <si>
    <t>Valv. p/ tanque d = 2" - plastico Material</t>
  </si>
  <si>
    <t>H00019</t>
  </si>
  <si>
    <t>Torneira longa metalica de 3/4" Material</t>
  </si>
  <si>
    <t>H00438</t>
  </si>
  <si>
    <t>Torneira de metal cromada de 1/2" ou 3/4" p/ lavatório Material</t>
  </si>
  <si>
    <t>H00439</t>
  </si>
  <si>
    <t>Torneira de metal cromada de 1/2" ou 3/4" p/ Pia Material</t>
  </si>
  <si>
    <t>00011703</t>
  </si>
  <si>
    <t>PAPELEIRA DE PAREDE EM METAL CROMADO SEM TAMPA</t>
  </si>
  <si>
    <t>00011758</t>
  </si>
  <si>
    <t>SABONETEIRA PLASTICA TIPO DISPENSER PARA SABONETE LIQUIDO COM RESERVATORIO 800 A 1500 ML</t>
  </si>
  <si>
    <t>H00051</t>
  </si>
  <si>
    <t>Ducha higienica cromada Material</t>
  </si>
  <si>
    <t>00036081</t>
  </si>
  <si>
    <t>BARRA DE APOIO RETA, EM ACO INOX POLIDO, COMPRIMENTO 80CM, DIAMETRO MINIMO 3 CM</t>
  </si>
  <si>
    <t>00004351</t>
  </si>
  <si>
    <t>PARAFUSO NIQUELADO 3 1/2" COM ACABAMENTO CROMADO PARA FIXAR PECA SANITARIA, INCLUI PORCA CEGA, ARRUELA E BUCHA DE NYLON TAMANHO S-8</t>
  </si>
  <si>
    <t>00036207</t>
  </si>
  <si>
    <t>BARRA DE APOIO EM "L", EM ACO INOX POLIDO 70 X 70 CM, DIAMETRO MINIMO 3 CM</t>
  </si>
  <si>
    <t>00036220</t>
  </si>
  <si>
    <t>BARRA DE APOIO RETA, EM ALUMINIO, COMPRIMENTO 70CM, DIAMETRO MINIMO 3 CM</t>
  </si>
  <si>
    <t>I02062</t>
  </si>
  <si>
    <t>Barra de apoio, reta, fixa, em aço inox, l=40cm, d=1 1/4" - Jackwal ou similar</t>
  </si>
  <si>
    <t>H00013</t>
  </si>
  <si>
    <t>Torneira para jardim cromada de 1/2" Material</t>
  </si>
  <si>
    <t>00001747</t>
  </si>
  <si>
    <t>CUBA ACO INOX (AISI 304) DE EMBUTIR COM VALVULA DE 3 1/2 ", DE *56 X 33 X 12* CM</t>
  </si>
  <si>
    <t>00004823</t>
  </si>
  <si>
    <t>MASSA PLASTICA PARA MARMORE/GRANITO</t>
  </si>
  <si>
    <t>88274</t>
  </si>
  <si>
    <t>MARMORISTA/GRANITEIRO COM ENCARGOS COMPLEMENTARES</t>
  </si>
  <si>
    <t>00003146</t>
  </si>
  <si>
    <t>FITA VEDA ROSCA, EM PTFE, ROLO DE 18 MM X 10 M (L X C)</t>
  </si>
  <si>
    <t>00006136</t>
  </si>
  <si>
    <t>SIFAO EM METAL CROMADO PARA PIA OU LAVATORIO, 1 X 1.1/2"</t>
  </si>
  <si>
    <t>D00097</t>
  </si>
  <si>
    <t>Alizar em madeira de lei Material</t>
  </si>
  <si>
    <t>D00096</t>
  </si>
  <si>
    <t>Caixilho em madeira de lei Material</t>
  </si>
  <si>
    <t>D00094</t>
  </si>
  <si>
    <t>Esquadria de madeira maciça Material</t>
  </si>
  <si>
    <t>280002</t>
  </si>
  <si>
    <t>AJUDANTE DE CARPINTEIRO COM ENCARGOS COMPLEMENTARES</t>
  </si>
  <si>
    <t>D00087</t>
  </si>
  <si>
    <t>Portão de ferro em metalom (inc. pint.ant.cor) Material</t>
  </si>
  <si>
    <t>110141</t>
  </si>
  <si>
    <t>Argamassa de cimento e areia 1:4</t>
  </si>
  <si>
    <t>D00354</t>
  </si>
  <si>
    <t>Grade de ferro em Metalom (incl. Pint.anti-corrosiva) Material</t>
  </si>
  <si>
    <t>110142</t>
  </si>
  <si>
    <t>Argamassa de cimento e areia 1:6</t>
  </si>
  <si>
    <t>I6805</t>
  </si>
  <si>
    <t>PORTÃO DE ALUMÍNIO ANODIZADO NATURAL, FECHAMENTO COM LAMBRI BOLA E CORREDIÇO (FORNECIMENTO E MONTAGEM)</t>
  </si>
  <si>
    <t>00034364</t>
  </si>
  <si>
    <t>JANELA DE CORRER, EM ALUMINIO PERFIL 25, 120 X 150 CM (A X L), 4 FLS, BANDEIRA COM BASCULA, ACABAMENTO BRANCO OU BRILHANTE, BATENTE/REQUADRO DE 6 A 14 CM, COM VIDRO 4 MM, SEM GUARNICAO/ALIZAR</t>
  </si>
  <si>
    <t>00004377</t>
  </si>
  <si>
    <t>PARAFUSO DE ACO ZINCADO COM ROSCA SOBERBA, CABECA CHATA E FENDA SIMPLES, DIAMETRO 4,2 MM, COMPRIMENTO * 32 * MM</t>
  </si>
  <si>
    <t>00039961</t>
  </si>
  <si>
    <t>SILICONE ACETICO USO GERAL INCOLOR 280 G</t>
  </si>
  <si>
    <t>D00291</t>
  </si>
  <si>
    <t>Vidro temperado fumê e= 8mm Material</t>
  </si>
  <si>
    <t>280030</t>
  </si>
  <si>
    <t>VIDRACEIRO COM ENCARGOS COMPLEMENTARES</t>
  </si>
  <si>
    <t>D00174</t>
  </si>
  <si>
    <t>Corrente p/ balancim Material</t>
  </si>
  <si>
    <t>D00159</t>
  </si>
  <si>
    <t>Gonzo p/ balancim em madeira Material</t>
  </si>
  <si>
    <t>PAR</t>
  </si>
  <si>
    <t>D00122</t>
  </si>
  <si>
    <t>Targeta Material</t>
  </si>
  <si>
    <t>P00050</t>
  </si>
  <si>
    <t>Latex acrílica acetinada Material</t>
  </si>
  <si>
    <t>GL</t>
  </si>
  <si>
    <t>P00028</t>
  </si>
  <si>
    <t>Líquido selador acrilico Material</t>
  </si>
  <si>
    <t>P00007</t>
  </si>
  <si>
    <t>Lixa para parede Material</t>
  </si>
  <si>
    <t>P00022</t>
  </si>
  <si>
    <t>Massa acrílica Material</t>
  </si>
  <si>
    <t>280024</t>
  </si>
  <si>
    <t>PINTOR COM ENCARGOS COMPLEMENTARES</t>
  </si>
  <si>
    <t>P00027</t>
  </si>
  <si>
    <t>Aguarraz Material</t>
  </si>
  <si>
    <t>P00008</t>
  </si>
  <si>
    <t>Liquido selador p/ parede Material</t>
  </si>
  <si>
    <t>P00019</t>
  </si>
  <si>
    <t>Tinta esmalte Material</t>
  </si>
  <si>
    <t>D00141</t>
  </si>
  <si>
    <t>Lixa p/ ferro Material</t>
  </si>
  <si>
    <t>00043131</t>
  </si>
  <si>
    <t>ARAME GALVANIZADO 6 BWG, D = 5,16 MM (0,157 KG/M), OU 8 BWG, D = 4,19 MM (0,101 KG/M), OU 10 BWG, D = 3,40 MM (0,0713 KG/M)</t>
  </si>
  <si>
    <t>00036225</t>
  </si>
  <si>
    <t>FORRO DE PVC LISO, BRANCO, REGUA DE 20 CM, ESPESSURA APROXIMADA DE 8 MM, COMPRIMENTO 6 M (SEM COLOCACAO)</t>
  </si>
  <si>
    <t>00039443</t>
  </si>
  <si>
    <t>PARAFUSO DRY WALL, EM ACO ZINCADO, CABECA LENTILHA E PONTA BROCA (LB), LARGURA 4,2 MM, COMPRIMENTO 13 MM</t>
  </si>
  <si>
    <t>00040547</t>
  </si>
  <si>
    <t>PARAFUSO ZINCADO, AUTOBROCANTE, FLANGEADO, 4,2 MM X 19 MM</t>
  </si>
  <si>
    <t>CENTO</t>
  </si>
  <si>
    <t>00040552</t>
  </si>
  <si>
    <t>PARAFUSO, AUTOATARRAXANTE, CABECA CHATA, FENDA SIMPLES, EM ACO ZINCADO, 1/4" (6,35 MM) X 25 MM</t>
  </si>
  <si>
    <t>00039430</t>
  </si>
  <si>
    <t>PENDURAL OU PRESILHA REGULADORA, EM ACO GALVANIZADO, COM CORPO, MOLA E REBITE, PARA PERFIL TIPO CANALETA DE ESTRUTURA EM FORROS DRYWALL</t>
  </si>
  <si>
    <t>00039427</t>
  </si>
  <si>
    <t>PERFIL CANALETA, FORMATO C, EM ACO ZINCADO, PARA ESTRUTURA FORRO DRYWALL, E = 0,5 MM, *46 X 18* (L X H), COMPRIMENTO 3 M</t>
  </si>
  <si>
    <t>88278</t>
  </si>
  <si>
    <t>MONTADOR DE ESTRUTURA METÁLICA COM ENCARGOS COMPLEMENTARES</t>
  </si>
  <si>
    <t>D00414</t>
  </si>
  <si>
    <t>Perfil aço estrutural em "U" Material</t>
  </si>
  <si>
    <t>D00482</t>
  </si>
  <si>
    <t>Solda topo descendente chanfrada chapa/perfil/tubo aço conversor diesel Material</t>
  </si>
  <si>
    <t>280009</t>
  </si>
  <si>
    <t>AUXILIAR DE SERRALHEIRO COM ENCARGOS COMPLEMENTARES</t>
  </si>
  <si>
    <t>280025</t>
  </si>
  <si>
    <t>SERRALHEIRO COM ENCARGOS COMPLEMENTARES</t>
  </si>
  <si>
    <t>D00416</t>
  </si>
  <si>
    <t>Acessórios de fixação (telha termoacústica) Material</t>
  </si>
  <si>
    <t>D00490</t>
  </si>
  <si>
    <t>Telha termoacústica e=30mm chapa chapa com isolamento poliisocianurato(PIR) Material</t>
  </si>
  <si>
    <t>I0929</t>
  </si>
  <si>
    <t>CUMEEIRA TERMOACUSTICA</t>
  </si>
  <si>
    <t>I0047</t>
  </si>
  <si>
    <t>AJUDANTE DE TELHADISTA</t>
  </si>
  <si>
    <t>I2070</t>
  </si>
  <si>
    <t>TELHADISTA</t>
  </si>
  <si>
    <t>D00467</t>
  </si>
  <si>
    <t>Placa de sinalização fotoluminoscente Material</t>
  </si>
  <si>
    <t>D00275</t>
  </si>
  <si>
    <t>Bucha / parafuso (médio) Material</t>
  </si>
  <si>
    <t>D00419</t>
  </si>
  <si>
    <t>Extintor de incêndio ABC - 6Kg Material</t>
  </si>
  <si>
    <t>D00117</t>
  </si>
  <si>
    <t>Mastro fo go h = 6m Material</t>
  </si>
  <si>
    <t>130113</t>
  </si>
  <si>
    <t>Cimentado liso e=2cm traço 1:3</t>
  </si>
  <si>
    <t>050260</t>
  </si>
  <si>
    <t>Concreto c/ seixo Fck= 18.0 MPA (incl. lançamento e adensamento)</t>
  </si>
  <si>
    <t>020174</t>
  </si>
  <si>
    <t>Retirada de entulho - manualmente (incluindo caixa coletora)</t>
  </si>
  <si>
    <t>D00254</t>
  </si>
  <si>
    <t>Cantoneira em ferro 1 1/2" x 1 1/2" x 3/16" Material</t>
  </si>
  <si>
    <t>D00170</t>
  </si>
  <si>
    <t>Ponto de solda Material</t>
  </si>
  <si>
    <t>D00255</t>
  </si>
  <si>
    <t>Tela alambrado arame galvanizado fio 12 # 2" Material</t>
  </si>
  <si>
    <t>U00003</t>
  </si>
  <si>
    <t>Grama em placa Material</t>
  </si>
  <si>
    <t>J00008</t>
  </si>
  <si>
    <t>Terra preta vegetal Material</t>
  </si>
  <si>
    <t>280018</t>
  </si>
  <si>
    <t>JARDINEIRO COM ENCARGOS COMPLEMENTARES</t>
  </si>
  <si>
    <t>D00337</t>
  </si>
  <si>
    <t>Porta em vidro temperado c/ ferragens -(sem mola) Material</t>
  </si>
  <si>
    <t>280003</t>
  </si>
  <si>
    <t>AJUDANTE DE MONTADOR COM ENCARGOS COMPLEMENTARES</t>
  </si>
  <si>
    <t>280020</t>
  </si>
  <si>
    <t>MONTADOR COM ENCARGOS COMPLEMENTARES</t>
  </si>
  <si>
    <t>A00041</t>
  </si>
  <si>
    <t>Armário em MDF c/ gaveta,prateleira e portas Material</t>
  </si>
  <si>
    <t>D00142</t>
  </si>
  <si>
    <t>Placa de inauguração em aço inox/letras bx. relevo- (40 x 30cm) Material</t>
  </si>
  <si>
    <t>I2391</t>
  </si>
  <si>
    <t>PEDREIRO</t>
  </si>
  <si>
    <t>C3323</t>
  </si>
  <si>
    <t>ARGAMASSA DE CIMENTO E AREIA TRAÇO 1:3 COM AREIA PRODUZIDA</t>
  </si>
  <si>
    <t>I0108</t>
  </si>
  <si>
    <t>AREIA GROSSA</t>
  </si>
  <si>
    <t>I7893</t>
  </si>
  <si>
    <t>BANCADA DE GRANITO CINZA POLIDO E=2cm</t>
  </si>
  <si>
    <t>I0805</t>
  </si>
  <si>
    <t>CIMENTO PORTLAND</t>
  </si>
  <si>
    <t>%</t>
  </si>
  <si>
    <t>VALOR (R$)</t>
  </si>
  <si>
    <t>Total parcela</t>
  </si>
  <si>
    <t>R$</t>
  </si>
  <si>
    <t xml:space="preserve">
</t>
  </si>
  <si>
    <t>COD</t>
  </si>
  <si>
    <t>DESPESAS INDIRETAS</t>
  </si>
  <si>
    <t>AC</t>
  </si>
  <si>
    <t>TAXA DE RATEIO DA ADMINISTRAÇÃO CENTRAL</t>
  </si>
  <si>
    <t>S+G</t>
  </si>
  <si>
    <t>TAXA DE SEGURO+GARANTIA</t>
  </si>
  <si>
    <t>R</t>
  </si>
  <si>
    <t>TAXA DE RISCO</t>
  </si>
  <si>
    <t>BONIFICAÇÃO</t>
  </si>
  <si>
    <t>DF</t>
  </si>
  <si>
    <t>TAXA DE DESPESAS FINANCEIRAS</t>
  </si>
  <si>
    <t>TAXA DE LUCRO</t>
  </si>
  <si>
    <t>I</t>
  </si>
  <si>
    <t>IMPOSTO</t>
  </si>
  <si>
    <t>PIS (GERALMENTE 0,65%)</t>
  </si>
  <si>
    <t>COFINS (GERALEMENTE 3,00%)</t>
  </si>
  <si>
    <t>ISS (LEGISLAÇÃO MUNICIPAL)</t>
  </si>
  <si>
    <t>CPRB (INSS)</t>
  </si>
  <si>
    <t>HORISTA %</t>
  </si>
  <si>
    <t>MENSALISTA %</t>
  </si>
  <si>
    <t>A</t>
  </si>
  <si>
    <t>GRUPO A</t>
  </si>
  <si>
    <t>A1</t>
  </si>
  <si>
    <t xml:space="preserve">INSS </t>
  </si>
  <si>
    <t>A2</t>
  </si>
  <si>
    <t xml:space="preserve">SESI </t>
  </si>
  <si>
    <t>A3</t>
  </si>
  <si>
    <t xml:space="preserve">SENAI </t>
  </si>
  <si>
    <t>A4</t>
  </si>
  <si>
    <t xml:space="preserve">INCRA </t>
  </si>
  <si>
    <t>A5</t>
  </si>
  <si>
    <t xml:space="preserve">SEBRAE </t>
  </si>
  <si>
    <t>A6</t>
  </si>
  <si>
    <t xml:space="preserve">SALÁRIO EDUCAÇÃO </t>
  </si>
  <si>
    <t>A7</t>
  </si>
  <si>
    <t xml:space="preserve">SEGURO CONTRA ACIDENTES DE TRABALHO </t>
  </si>
  <si>
    <t>A8</t>
  </si>
  <si>
    <t xml:space="preserve">FGTS </t>
  </si>
  <si>
    <t>A9</t>
  </si>
  <si>
    <t xml:space="preserve">SECONCI </t>
  </si>
  <si>
    <t>B</t>
  </si>
  <si>
    <t>GRUPO B</t>
  </si>
  <si>
    <t>B1</t>
  </si>
  <si>
    <t xml:space="preserve">REPOUSO SEMANAL REMUNERADO </t>
  </si>
  <si>
    <t>B2</t>
  </si>
  <si>
    <t xml:space="preserve">FERIADOS </t>
  </si>
  <si>
    <t>B3</t>
  </si>
  <si>
    <t xml:space="preserve">AUXÍLIO - ENFERMIDADE </t>
  </si>
  <si>
    <t>B4</t>
  </si>
  <si>
    <t xml:space="preserve">13º SALÁRIO </t>
  </si>
  <si>
    <t>B5</t>
  </si>
  <si>
    <t xml:space="preserve">LICENÇA PATERNIDADE </t>
  </si>
  <si>
    <t>B6</t>
  </si>
  <si>
    <t xml:space="preserve">FALTAS JUSTIFICADAS </t>
  </si>
  <si>
    <t>B7</t>
  </si>
  <si>
    <t xml:space="preserve">DIAS DE CHUVAS </t>
  </si>
  <si>
    <t>B8</t>
  </si>
  <si>
    <t xml:space="preserve">AUXÍLIO ACIDENTE DE TRABALHO </t>
  </si>
  <si>
    <t>B9</t>
  </si>
  <si>
    <t xml:space="preserve">FÉRIAS GOZADAS </t>
  </si>
  <si>
    <t>B10</t>
  </si>
  <si>
    <t xml:space="preserve">SALÁRIO MATERNIDADE </t>
  </si>
  <si>
    <t>C</t>
  </si>
  <si>
    <t>GRUPO C</t>
  </si>
  <si>
    <t>C1</t>
  </si>
  <si>
    <t xml:space="preserve">AVISO PRÉVIO INDENIZADO </t>
  </si>
  <si>
    <t>C2</t>
  </si>
  <si>
    <t xml:space="preserve">AVISO PRÉVIO TRABALHADO </t>
  </si>
  <si>
    <t>C3</t>
  </si>
  <si>
    <t xml:space="preserve">FÉRIAS INDENIZADAS </t>
  </si>
  <si>
    <t>C4</t>
  </si>
  <si>
    <t xml:space="preserve">DEPÓSITO RESCISÃO SEM JUSTA CAUSA </t>
  </si>
  <si>
    <t>C5</t>
  </si>
  <si>
    <t xml:space="preserve">INDENIZAÇÃO ADICIONAL </t>
  </si>
  <si>
    <t>D</t>
  </si>
  <si>
    <t>GRUPO D</t>
  </si>
  <si>
    <t>D1</t>
  </si>
  <si>
    <t xml:space="preserve">REINCIDÊNCIA DE GRUPO A SOBRE GRUPO B </t>
  </si>
  <si>
    <t>D2</t>
  </si>
  <si>
    <t xml:space="preserve">REINCIDÊNCIA DE GRUPO A SOBRE AVISO PRÉVIO TRABALHADO E REINCIDÊNCIA DO FGTS SOBRE AVISO PRÉVIO INDENIZADO </t>
  </si>
  <si>
    <t>A + B + C + D =</t>
  </si>
  <si>
    <t>E F MOURA SERVICOS DE CONSTRUÇÕES LTDA
CNPJ: 09.319.572/0001-02 -  INSC. EST: 15.269.071-9
ENDEREÇO R DECIMA QUINTA-  S/N – SALA “A” - CEP:  68.180-420 
BAIRRO BELA VISTA – ITAITUBA - PA</t>
  </si>
  <si>
    <t>CONCORRENCIA  ELETRONICA: 009 - 2025</t>
  </si>
  <si>
    <t>PLANILHA ORÇAMENTÁRIA</t>
  </si>
  <si>
    <t>OBRA: REFORMA E AMPLIAÇÃO DA ESCOLA MUNICIPAL DE ENSINO INFANTIL E FUNDAMENTAL IKON BIJATPU</t>
  </si>
  <si>
    <t>LOCAL: RUA ANTÔNIO GOMES BILBY COM AVENIDA TRANSAMAZÔNICA BAIRRO JARDIM DAS ARARAS, ALDEIA PRAIA DO MANGUE, ITAITUBA PARÁ</t>
  </si>
  <si>
    <t>REF. TABELA: SINAPI/PA - 04/2025, SEDOP/PA - 02/2025, ORSE 02/2025 - SERGIPE, SEINFRA - 028 - CEARÁ E PRÓPRIAS - (COM DESONERAÇÃO)</t>
  </si>
  <si>
    <r>
      <t xml:space="preserve">BDI INCLUSO UTILIZADO: </t>
    </r>
    <r>
      <rPr>
        <b/>
        <sz val="8"/>
        <color theme="1"/>
        <rFont val="Arial"/>
        <family val="2"/>
      </rPr>
      <t>25,05%</t>
    </r>
  </si>
  <si>
    <t>NOTA: Proposta calculada observando as normas legais de empresa optante do Simples Nacional.</t>
  </si>
  <si>
    <t>RELATÓRIO ANALÍTICO - COMPOSIÇÕES DE CUSTOS</t>
  </si>
  <si>
    <t>CÓDIGO
COMPOSIÇÃO</t>
  </si>
  <si>
    <t>CÓDIGO
ITEM</t>
  </si>
  <si>
    <t>CRONOGRAMA FÍSICO-FINANCEIRO</t>
  </si>
  <si>
    <t>30 DIAS</t>
  </si>
  <si>
    <t>60 DIAS</t>
  </si>
  <si>
    <t>90 DIAS</t>
  </si>
  <si>
    <t>120 DIAS</t>
  </si>
  <si>
    <t>150 DIAS</t>
  </si>
  <si>
    <t>180 DIAS</t>
  </si>
  <si>
    <t>COMPOSIÇÃO DO BDI</t>
  </si>
  <si>
    <t>TABELA DE ENCARGOS SOCIAIS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</si>
</sst>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R\$\ #,##0.00"/>
    <numFmt numFmtId="165" formatCode="#,##0.00000000"/>
    <numFmt numFmtId="166" formatCode="\R\$\ #,##0.0000"/>
    <numFmt numFmtId="167" formatCode="###,###,##0.00"/>
  </numFmts>
  <fonts count="19" x14ac:knownFonts="1">
    <font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b/>
      <sz val="7"/>
      <color rgb="FF000000"/>
      <name val="Arial"/>
      <family val="2"/>
    </font>
    <font>
      <sz val="6"/>
      <color rgb="FF000000"/>
      <name val="Arial"/>
      <family val="2"/>
    </font>
    <font>
      <sz val="7"/>
      <color rgb="FF000000"/>
      <name val="Arial"/>
      <family val="2"/>
    </font>
    <font>
      <b/>
      <sz val="5"/>
      <color rgb="FF000000"/>
      <name val="Arial"/>
      <family val="2"/>
    </font>
    <font>
      <sz val="5"/>
      <color rgb="FF000000"/>
      <name val="SansSerif"/>
      <family val="2"/>
    </font>
    <font>
      <sz val="6"/>
      <color rgb="FF000000"/>
      <name val="SansSerif"/>
      <family val="2"/>
    </font>
    <font>
      <sz val="5"/>
      <color rgb="FF000000"/>
      <name val="Arial"/>
      <family val="2"/>
    </font>
    <font>
      <b/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Consolas"/>
      <family val="3"/>
    </font>
    <font>
      <sz val="8"/>
      <color theme="1"/>
      <name val="Consolas"/>
      <family val="3"/>
    </font>
    <font>
      <sz val="8"/>
      <color theme="1"/>
      <name val="Arial"/>
      <family val="2"/>
    </font>
    <font>
      <b/>
      <u/>
      <sz val="9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u/>
      <sz val="8"/>
      <color theme="1"/>
      <name val="Arial"/>
      <family val="2"/>
    </font>
  </fonts>
  <fills count="44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5B9BD5"/>
        <bgColor indexed="64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0" fontId="1" fillId="3" borderId="2" xfId="0" applyFont="1" applyFill="1" applyBorder="1" applyAlignment="1">
      <alignment horizontal="left" vertical="center" wrapText="1"/>
    </xf>
    <xf numFmtId="164" fontId="1" fillId="4" borderId="2" xfId="0" applyNumberFormat="1" applyFont="1" applyFill="1" applyBorder="1" applyAlignment="1">
      <alignment horizontal="right" vertical="center" wrapText="1"/>
    </xf>
    <xf numFmtId="4" fontId="2" fillId="5" borderId="2" xfId="0" applyNumberFormat="1" applyFont="1" applyFill="1" applyBorder="1" applyAlignment="1">
      <alignment horizontal="right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3" fillId="7" borderId="2" xfId="0" applyFont="1" applyFill="1" applyBorder="1" applyAlignment="1">
      <alignment horizontal="center" vertical="center" wrapText="1"/>
    </xf>
    <xf numFmtId="4" fontId="3" fillId="8" borderId="2" xfId="0" applyNumberFormat="1" applyFont="1" applyFill="1" applyBorder="1" applyAlignment="1">
      <alignment horizontal="right" vertical="center" wrapText="1"/>
    </xf>
    <xf numFmtId="164" fontId="3" fillId="9" borderId="2" xfId="0" applyNumberFormat="1" applyFont="1" applyFill="1" applyBorder="1" applyAlignment="1">
      <alignment horizontal="right" vertical="center" wrapText="1"/>
    </xf>
    <xf numFmtId="4" fontId="4" fillId="10" borderId="2" xfId="0" applyNumberFormat="1" applyFont="1" applyFill="1" applyBorder="1" applyAlignment="1">
      <alignment horizontal="right" vertical="center" wrapText="1"/>
    </xf>
    <xf numFmtId="0" fontId="0" fillId="11" borderId="0" xfId="0" applyFill="1" applyAlignment="1" applyProtection="1">
      <alignment wrapText="1"/>
      <protection locked="0"/>
    </xf>
    <xf numFmtId="0" fontId="2" fillId="13" borderId="2" xfId="0" applyFont="1" applyFill="1" applyBorder="1" applyAlignment="1">
      <alignment horizontal="center" vertical="center" wrapText="1"/>
    </xf>
    <xf numFmtId="0" fontId="2" fillId="14" borderId="2" xfId="0" applyFont="1" applyFill="1" applyBorder="1" applyAlignment="1">
      <alignment horizontal="left" vertical="center" wrapText="1"/>
    </xf>
    <xf numFmtId="164" fontId="2" fillId="15" borderId="2" xfId="0" applyNumberFormat="1" applyFont="1" applyFill="1" applyBorder="1" applyAlignment="1">
      <alignment horizontal="right" vertical="center" wrapText="1"/>
    </xf>
    <xf numFmtId="0" fontId="6" fillId="16" borderId="2" xfId="0" applyFont="1" applyFill="1" applyBorder="1" applyAlignment="1">
      <alignment horizontal="center" vertical="top" wrapText="1"/>
    </xf>
    <xf numFmtId="0" fontId="7" fillId="17" borderId="2" xfId="0" applyFont="1" applyFill="1" applyBorder="1" applyAlignment="1">
      <alignment horizontal="justify" vertical="top" wrapText="1"/>
    </xf>
    <xf numFmtId="0" fontId="7" fillId="18" borderId="2" xfId="0" applyFont="1" applyFill="1" applyBorder="1" applyAlignment="1">
      <alignment horizontal="center" vertical="top" wrapText="1"/>
    </xf>
    <xf numFmtId="165" fontId="7" fillId="19" borderId="2" xfId="0" applyNumberFormat="1" applyFont="1" applyFill="1" applyBorder="1" applyAlignment="1">
      <alignment horizontal="right" vertical="top" wrapText="1"/>
    </xf>
    <xf numFmtId="164" fontId="7" fillId="20" borderId="2" xfId="0" applyNumberFormat="1" applyFont="1" applyFill="1" applyBorder="1" applyAlignment="1">
      <alignment horizontal="right" vertical="top" wrapText="1"/>
    </xf>
    <xf numFmtId="4" fontId="1" fillId="21" borderId="2" xfId="0" applyNumberFormat="1" applyFont="1" applyFill="1" applyBorder="1" applyAlignment="1">
      <alignment horizontal="right" vertical="center" wrapText="1"/>
    </xf>
    <xf numFmtId="166" fontId="2" fillId="22" borderId="2" xfId="0" applyNumberFormat="1" applyFont="1" applyFill="1" applyBorder="1" applyAlignment="1">
      <alignment horizontal="right" vertical="center" wrapText="1"/>
    </xf>
    <xf numFmtId="166" fontId="7" fillId="23" borderId="2" xfId="0" applyNumberFormat="1" applyFont="1" applyFill="1" applyBorder="1" applyAlignment="1">
      <alignment horizontal="right" vertical="top" wrapText="1"/>
    </xf>
    <xf numFmtId="0" fontId="4" fillId="25" borderId="2" xfId="0" applyFont="1" applyFill="1" applyBorder="1" applyAlignment="1">
      <alignment horizontal="left" vertical="center" wrapText="1"/>
    </xf>
    <xf numFmtId="4" fontId="3" fillId="26" borderId="2" xfId="0" applyNumberFormat="1" applyFont="1" applyFill="1" applyBorder="1" applyAlignment="1">
      <alignment horizontal="center" vertical="center" wrapText="1"/>
    </xf>
    <xf numFmtId="164" fontId="4" fillId="27" borderId="2" xfId="0" applyNumberFormat="1" applyFont="1" applyFill="1" applyBorder="1" applyAlignment="1">
      <alignment horizontal="right" vertical="center" wrapText="1"/>
    </xf>
    <xf numFmtId="4" fontId="3" fillId="28" borderId="3" xfId="0" applyNumberFormat="1" applyFont="1" applyFill="1" applyBorder="1" applyAlignment="1">
      <alignment horizontal="center" vertical="center" wrapText="1"/>
    </xf>
    <xf numFmtId="0" fontId="4" fillId="34" borderId="2" xfId="0" applyFont="1" applyFill="1" applyBorder="1" applyAlignment="1">
      <alignment horizontal="center" vertical="top" wrapText="1"/>
    </xf>
    <xf numFmtId="0" fontId="4" fillId="35" borderId="2" xfId="0" applyFont="1" applyFill="1" applyBorder="1" applyAlignment="1">
      <alignment horizontal="left" vertical="top" wrapText="1"/>
    </xf>
    <xf numFmtId="4" fontId="4" fillId="36" borderId="2" xfId="0" applyNumberFormat="1" applyFont="1" applyFill="1" applyBorder="1" applyAlignment="1">
      <alignment horizontal="right" vertical="top" wrapText="1"/>
    </xf>
    <xf numFmtId="0" fontId="2" fillId="37" borderId="2" xfId="0" applyFont="1" applyFill="1" applyBorder="1" applyAlignment="1">
      <alignment horizontal="right" vertical="center" wrapText="1"/>
    </xf>
    <xf numFmtId="0" fontId="2" fillId="39" borderId="2" xfId="0" applyFont="1" applyFill="1" applyBorder="1" applyAlignment="1">
      <alignment horizontal="center" vertical="top" wrapText="1"/>
    </xf>
    <xf numFmtId="0" fontId="9" fillId="41" borderId="1" xfId="0" applyFont="1" applyFill="1" applyBorder="1" applyAlignment="1">
      <alignment horizontal="right" vertical="center" wrapText="1"/>
    </xf>
    <xf numFmtId="0" fontId="10" fillId="0" borderId="1" xfId="0" applyFont="1" applyBorder="1" applyAlignment="1">
      <alignment vertical="center"/>
    </xf>
    <xf numFmtId="0" fontId="10" fillId="0" borderId="1" xfId="0" applyFont="1" applyBorder="1"/>
    <xf numFmtId="0" fontId="15" fillId="0" borderId="1" xfId="0" applyFont="1" applyBorder="1" applyAlignment="1">
      <alignment vertical="center"/>
    </xf>
    <xf numFmtId="0" fontId="1" fillId="43" borderId="2" xfId="0" applyFont="1" applyFill="1" applyBorder="1" applyAlignment="1">
      <alignment horizontal="center" vertical="center" wrapText="1"/>
    </xf>
    <xf numFmtId="0" fontId="0" fillId="0" borderId="1" xfId="0" applyBorder="1"/>
    <xf numFmtId="0" fontId="13" fillId="0" borderId="1" xfId="0" applyFont="1" applyBorder="1" applyAlignment="1">
      <alignment vertical="center"/>
    </xf>
    <xf numFmtId="0" fontId="15" fillId="0" borderId="1" xfId="0" applyFont="1" applyBorder="1"/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 applyProtection="1">
      <alignment vertical="top" wrapText="1"/>
      <protection locked="0"/>
    </xf>
    <xf numFmtId="0" fontId="18" fillId="0" borderId="1" xfId="0" applyFont="1" applyBorder="1" applyAlignment="1" applyProtection="1">
      <alignment vertical="top" wrapText="1"/>
      <protection locked="0"/>
    </xf>
    <xf numFmtId="0" fontId="13" fillId="0" borderId="1" xfId="0" applyFont="1" applyBorder="1" applyAlignment="1">
      <alignment vertical="center" wrapText="1"/>
    </xf>
    <xf numFmtId="0" fontId="17" fillId="0" borderId="1" xfId="0" applyFont="1" applyBorder="1"/>
    <xf numFmtId="0" fontId="13" fillId="0" borderId="1" xfId="0" applyFont="1" applyBorder="1"/>
    <xf numFmtId="0" fontId="0" fillId="11" borderId="2" xfId="0" applyFill="1" applyBorder="1" applyAlignment="1" applyProtection="1">
      <alignment wrapText="1"/>
      <protection locked="0"/>
    </xf>
    <xf numFmtId="0" fontId="0" fillId="43" borderId="2" xfId="0" applyFill="1" applyBorder="1" applyAlignment="1" applyProtection="1">
      <alignment wrapText="1"/>
      <protection locked="0"/>
    </xf>
    <xf numFmtId="4" fontId="1" fillId="43" borderId="2" xfId="0" applyNumberFormat="1" applyFont="1" applyFill="1" applyBorder="1" applyAlignment="1">
      <alignment horizontal="right" vertical="center" wrapText="1"/>
    </xf>
    <xf numFmtId="0" fontId="5" fillId="43" borderId="2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/>
    </xf>
    <xf numFmtId="0" fontId="17" fillId="2" borderId="10" xfId="0" applyFont="1" applyFill="1" applyBorder="1" applyAlignment="1" applyProtection="1">
      <alignment wrapText="1"/>
      <protection locked="0"/>
    </xf>
    <xf numFmtId="0" fontId="17" fillId="11" borderId="0" xfId="0" applyFont="1" applyFill="1" applyAlignment="1" applyProtection="1">
      <alignment wrapText="1"/>
      <protection locked="0"/>
    </xf>
    <xf numFmtId="0" fontId="4" fillId="24" borderId="2" xfId="0" applyFont="1" applyFill="1" applyBorder="1" applyAlignment="1">
      <alignment horizontal="left" vertical="center" wrapText="1"/>
    </xf>
    <xf numFmtId="0" fontId="17" fillId="29" borderId="3" xfId="0" applyFont="1" applyFill="1" applyBorder="1" applyAlignment="1" applyProtection="1">
      <alignment wrapText="1"/>
      <protection locked="0"/>
    </xf>
    <xf numFmtId="0" fontId="17" fillId="30" borderId="4" xfId="0" applyFont="1" applyFill="1" applyBorder="1" applyAlignment="1" applyProtection="1">
      <alignment wrapText="1"/>
      <protection locked="0"/>
    </xf>
    <xf numFmtId="0" fontId="17" fillId="31" borderId="5" xfId="0" applyFont="1" applyFill="1" applyBorder="1" applyAlignment="1" applyProtection="1">
      <alignment wrapText="1"/>
      <protection locked="0"/>
    </xf>
    <xf numFmtId="0" fontId="17" fillId="0" borderId="0" xfId="0" applyFont="1"/>
    <xf numFmtId="0" fontId="17" fillId="43" borderId="6" xfId="0" applyFont="1" applyFill="1" applyBorder="1" applyAlignment="1" applyProtection="1">
      <alignment wrapText="1"/>
      <protection locked="0"/>
    </xf>
    <xf numFmtId="0" fontId="17" fillId="43" borderId="7" xfId="0" applyFont="1" applyFill="1" applyBorder="1" applyAlignment="1" applyProtection="1">
      <alignment wrapText="1"/>
      <protection locked="0"/>
    </xf>
    <xf numFmtId="4" fontId="4" fillId="43" borderId="2" xfId="0" applyNumberFormat="1" applyFont="1" applyFill="1" applyBorder="1" applyAlignment="1">
      <alignment horizontal="center" vertical="center" wrapText="1"/>
    </xf>
    <xf numFmtId="164" fontId="3" fillId="43" borderId="2" xfId="0" applyNumberFormat="1" applyFont="1" applyFill="1" applyBorder="1" applyAlignment="1">
      <alignment horizontal="right" vertical="center" wrapText="1"/>
    </xf>
    <xf numFmtId="0" fontId="17" fillId="43" borderId="9" xfId="0" applyFont="1" applyFill="1" applyBorder="1" applyAlignment="1" applyProtection="1">
      <alignment wrapText="1"/>
      <protection locked="0"/>
    </xf>
    <xf numFmtId="0" fontId="17" fillId="43" borderId="10" xfId="0" applyFont="1" applyFill="1" applyBorder="1" applyAlignment="1" applyProtection="1">
      <alignment wrapText="1"/>
      <protection locked="0"/>
    </xf>
    <xf numFmtId="0" fontId="17" fillId="43" borderId="11" xfId="0" applyFont="1" applyFill="1" applyBorder="1" applyAlignment="1" applyProtection="1">
      <alignment wrapText="1"/>
      <protection locked="0"/>
    </xf>
    <xf numFmtId="164" fontId="3" fillId="43" borderId="4" xfId="0" applyNumberFormat="1" applyFont="1" applyFill="1" applyBorder="1" applyAlignment="1">
      <alignment horizontal="right" vertical="center" wrapText="1"/>
    </xf>
    <xf numFmtId="164" fontId="8" fillId="43" borderId="4" xfId="0" applyNumberFormat="1" applyFont="1" applyFill="1" applyBorder="1" applyAlignment="1">
      <alignment horizontal="right" vertical="center" wrapText="1"/>
    </xf>
    <xf numFmtId="0" fontId="2" fillId="32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0" fillId="42" borderId="1" xfId="0" applyFill="1" applyBorder="1" applyAlignment="1" applyProtection="1">
      <alignment wrapText="1"/>
      <protection locked="0"/>
    </xf>
    <xf numFmtId="0" fontId="2" fillId="43" borderId="2" xfId="0" applyFont="1" applyFill="1" applyBorder="1" applyAlignment="1">
      <alignment horizontal="right" vertical="center" wrapText="1"/>
    </xf>
    <xf numFmtId="0" fontId="9" fillId="33" borderId="2" xfId="0" applyFont="1" applyFill="1" applyBorder="1" applyAlignment="1">
      <alignment horizontal="left" vertical="top" wrapText="1"/>
    </xf>
    <xf numFmtId="4" fontId="9" fillId="43" borderId="2" xfId="0" applyNumberFormat="1" applyFont="1" applyFill="1" applyBorder="1" applyAlignment="1">
      <alignment horizontal="right" vertical="top" wrapText="1"/>
    </xf>
    <xf numFmtId="4" fontId="9" fillId="38" borderId="2" xfId="0" applyNumberFormat="1" applyFont="1" applyFill="1" applyBorder="1" applyAlignment="1">
      <alignment horizontal="right" vertical="top" wrapText="1"/>
    </xf>
    <xf numFmtId="0" fontId="2" fillId="43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wrapText="1"/>
    </xf>
    <xf numFmtId="0" fontId="9" fillId="39" borderId="2" xfId="0" applyFont="1" applyFill="1" applyBorder="1" applyAlignment="1">
      <alignment horizontal="center" vertical="top" wrapText="1"/>
    </xf>
    <xf numFmtId="0" fontId="17" fillId="11" borderId="2" xfId="0" applyFont="1" applyFill="1" applyBorder="1" applyAlignment="1" applyProtection="1">
      <alignment wrapText="1"/>
      <protection locked="0"/>
    </xf>
    <xf numFmtId="0" fontId="17" fillId="43" borderId="2" xfId="0" applyFont="1" applyFill="1" applyBorder="1" applyAlignment="1" applyProtection="1">
      <alignment wrapText="1"/>
      <protection locked="0"/>
    </xf>
    <xf numFmtId="0" fontId="2" fillId="32" borderId="3" xfId="0" applyFont="1" applyFill="1" applyBorder="1" applyAlignment="1">
      <alignment vertical="center" wrapText="1"/>
    </xf>
    <xf numFmtId="0" fontId="2" fillId="32" borderId="2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43" borderId="2" xfId="0" applyFont="1" applyFill="1" applyBorder="1" applyAlignment="1">
      <alignment horizontal="center" vertical="center" wrapText="1"/>
    </xf>
    <xf numFmtId="0" fontId="2" fillId="4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14" fillId="0" borderId="1" xfId="0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 applyProtection="1">
      <alignment horizontal="left" vertical="top" wrapText="1"/>
      <protection locked="0"/>
    </xf>
    <xf numFmtId="0" fontId="13" fillId="0" borderId="1" xfId="0" applyFont="1" applyBorder="1" applyAlignment="1">
      <alignment horizontal="left"/>
    </xf>
    <xf numFmtId="0" fontId="5" fillId="12" borderId="2" xfId="0" applyFont="1" applyFill="1" applyBorder="1" applyAlignment="1">
      <alignment horizontal="right" vertical="center" wrapText="1"/>
    </xf>
    <xf numFmtId="0" fontId="5" fillId="43" borderId="2" xfId="0" applyFont="1" applyFill="1" applyBorder="1" applyAlignment="1">
      <alignment horizontal="right" vertical="center" wrapText="1"/>
    </xf>
    <xf numFmtId="164" fontId="3" fillId="9" borderId="2" xfId="0" applyNumberFormat="1" applyFont="1" applyFill="1" applyBorder="1" applyAlignment="1">
      <alignment horizontal="right" vertical="center" wrapText="1"/>
    </xf>
    <xf numFmtId="164" fontId="3" fillId="43" borderId="2" xfId="0" applyNumberFormat="1" applyFont="1" applyFill="1" applyBorder="1" applyAlignment="1">
      <alignment horizontal="right" vertical="center" wrapText="1"/>
    </xf>
    <xf numFmtId="164" fontId="4" fillId="43" borderId="4" xfId="0" applyNumberFormat="1" applyFont="1" applyFill="1" applyBorder="1" applyAlignment="1">
      <alignment horizontal="right" vertical="center" wrapText="1"/>
    </xf>
    <xf numFmtId="164" fontId="3" fillId="43" borderId="4" xfId="0" applyNumberFormat="1" applyFont="1" applyFill="1" applyBorder="1" applyAlignment="1">
      <alignment horizontal="right" vertical="center" wrapText="1"/>
    </xf>
    <xf numFmtId="164" fontId="4" fillId="43" borderId="8" xfId="0" applyNumberFormat="1" applyFont="1" applyFill="1" applyBorder="1" applyAlignment="1">
      <alignment horizontal="right" vertical="center" wrapText="1"/>
    </xf>
    <xf numFmtId="0" fontId="2" fillId="32" borderId="2" xfId="0" applyFont="1" applyFill="1" applyBorder="1" applyAlignment="1">
      <alignment horizontal="right" vertical="center" wrapText="1"/>
    </xf>
    <xf numFmtId="0" fontId="2" fillId="32" borderId="1" xfId="0" applyFont="1" applyFill="1" applyBorder="1" applyAlignment="1">
      <alignment horizontal="right" vertical="center" wrapText="1"/>
    </xf>
    <xf numFmtId="0" fontId="0" fillId="2" borderId="1" xfId="0" applyFill="1" applyBorder="1" applyAlignment="1" applyProtection="1">
      <alignment wrapText="1"/>
      <protection locked="0"/>
    </xf>
    <xf numFmtId="0" fontId="0" fillId="42" borderId="1" xfId="0" applyFill="1" applyBorder="1" applyAlignment="1" applyProtection="1">
      <alignment horizontal="left" wrapText="1"/>
      <protection locked="0"/>
    </xf>
    <xf numFmtId="167" fontId="4" fillId="40" borderId="2" xfId="0" applyNumberFormat="1" applyFont="1" applyFill="1" applyBorder="1" applyAlignment="1">
      <alignment horizontal="right" vertical="top" wrapText="1"/>
    </xf>
    <xf numFmtId="4" fontId="4" fillId="36" borderId="2" xfId="0" applyNumberFormat="1" applyFont="1" applyFill="1" applyBorder="1" applyAlignment="1">
      <alignment horizontal="right" vertical="top" wrapText="1"/>
    </xf>
    <xf numFmtId="4" fontId="9" fillId="38" borderId="2" xfId="0" applyNumberFormat="1" applyFont="1" applyFill="1" applyBorder="1" applyAlignment="1">
      <alignment horizontal="right" vertical="top" wrapText="1"/>
    </xf>
    <xf numFmtId="4" fontId="9" fillId="42" borderId="1" xfId="0" applyNumberFormat="1" applyFont="1" applyFill="1" applyBorder="1" applyAlignment="1">
      <alignment horizontal="right" vertical="center" wrapText="1"/>
    </xf>
    <xf numFmtId="0" fontId="17" fillId="11" borderId="3" xfId="0" applyFont="1" applyFill="1" applyBorder="1" applyAlignment="1" applyProtection="1">
      <alignment horizontal="center" wrapText="1"/>
      <protection locked="0"/>
    </xf>
    <xf numFmtId="0" fontId="17" fillId="11" borderId="4" xfId="0" applyFont="1" applyFill="1" applyBorder="1" applyAlignment="1" applyProtection="1">
      <alignment horizontal="center" wrapText="1"/>
      <protection locked="0"/>
    </xf>
    <xf numFmtId="4" fontId="9" fillId="43" borderId="2" xfId="0" applyNumberFormat="1" applyFont="1" applyFill="1" applyBorder="1" applyAlignment="1">
      <alignment horizontal="right" vertical="top" wrapText="1"/>
    </xf>
    <xf numFmtId="0" fontId="13" fillId="0" borderId="1" xfId="0" applyFont="1" applyBorder="1" applyAlignment="1">
      <alignment horizontal="left" wrapText="1"/>
    </xf>
    <xf numFmtId="0" fontId="2" fillId="32" borderId="3" xfId="0" applyFont="1" applyFill="1" applyBorder="1" applyAlignment="1">
      <alignment horizontal="center" vertical="center" wrapText="1"/>
    </xf>
    <xf numFmtId="0" fontId="2" fillId="32" borderId="4" xfId="0" applyFont="1" applyFill="1" applyBorder="1" applyAlignment="1">
      <alignment horizontal="center" vertical="center" wrapText="1"/>
    </xf>
    <xf numFmtId="0" fontId="2" fillId="3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603250</xdr:colOff>
      <xdr:row>10</xdr:row>
      <xdr:rowOff>7937</xdr:rowOff>
    </xdr:from>
    <xdr:to>
      <xdr:col>2</xdr:col>
      <xdr:colOff>539750</xdr:colOff>
      <xdr:row>12</xdr:row>
      <xdr:rowOff>182562</xdr:rowOff>
    </xdr:to>
    <xdr:pic>
      <xdr:nvPicPr>
        <xdr:cNvPr id="1074827521" name="Picture">
          <a:extLst>
            <a:ext uri="{FF2B5EF4-FFF2-40B4-BE49-F238E27FC236}">
              <a16:creationId xmlns:a16="http://schemas.microsoft.com/office/drawing/2014/main" id="{00000000-0008-0000-0300-00000191104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 r="2121"/>
        </a:stretch>
      </xdr:blipFill>
      <xdr:spPr>
        <a:xfrm>
          <a:off x="603250" y="2889250"/>
          <a:ext cx="4572000" cy="555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252"/>
  <sheetViews>
    <sheetView view="pageBreakPreview" zoomScale="130" zoomScaleSheetLayoutView="130" workbookViewId="0">
      <selection activeCell="L6" sqref="L6"/>
    </sheetView>
  </sheetViews>
  <sheetFormatPr defaultRowHeight="15" x14ac:dyDescent="0.25"/>
  <cols>
    <col min="1" max="1" width="5.28515625" bestFit="1" customWidth="1"/>
    <col min="2" max="2" width="6.5703125" bestFit="1" customWidth="1"/>
    <col min="3" max="3" width="59.7109375" bestFit="1"/>
    <col min="4" max="4" width="6" bestFit="1" customWidth="1"/>
    <col min="5" max="5" width="4.7109375" bestFit="1" customWidth="1"/>
    <col min="6" max="6" width="10.42578125" bestFit="1" customWidth="1"/>
    <col min="7" max="8" width="7.42578125" bestFit="1" customWidth="1"/>
    <col min="9" max="9" width="10.28515625" bestFit="1" customWidth="1"/>
    <col min="10" max="10" width="11.28515625" bestFit="1" customWidth="1"/>
  </cols>
  <sheetData>
    <row r="1" spans="1:10" s="32" customFormat="1" ht="63" customHeight="1" x14ac:dyDescent="0.25">
      <c r="A1" s="80" t="s">
        <v>1473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s="33" customFormat="1" x14ac:dyDescent="0.25">
      <c r="A2" s="87" t="s">
        <v>1474</v>
      </c>
      <c r="B2" s="87"/>
      <c r="C2" s="87"/>
      <c r="D2" s="87"/>
      <c r="E2" s="87"/>
      <c r="F2" s="87"/>
      <c r="G2" s="87"/>
      <c r="H2" s="87"/>
      <c r="I2" s="87"/>
      <c r="J2" s="87"/>
    </row>
    <row r="3" spans="1:10" s="33" customFormat="1" x14ac:dyDescent="0.25">
      <c r="A3" s="88" t="s">
        <v>1475</v>
      </c>
      <c r="B3" s="88"/>
      <c r="C3" s="88"/>
      <c r="D3" s="88"/>
      <c r="E3" s="88"/>
      <c r="F3" s="88"/>
      <c r="G3" s="88"/>
      <c r="H3" s="88"/>
      <c r="I3" s="88"/>
      <c r="J3" s="88"/>
    </row>
    <row r="4" spans="1:10" s="33" customFormat="1" ht="15.6" customHeight="1" x14ac:dyDescent="0.25">
      <c r="A4" s="87"/>
      <c r="B4" s="87"/>
      <c r="C4" s="87"/>
      <c r="D4" s="87"/>
      <c r="E4" s="87"/>
      <c r="F4" s="87"/>
      <c r="G4" s="87"/>
      <c r="H4" s="87"/>
      <c r="I4" s="87"/>
      <c r="J4" s="87"/>
    </row>
    <row r="5" spans="1:10" s="33" customFormat="1" x14ac:dyDescent="0.25">
      <c r="A5" s="89" t="s">
        <v>1476</v>
      </c>
      <c r="B5" s="89"/>
      <c r="C5" s="89"/>
      <c r="D5" s="89"/>
      <c r="E5" s="89"/>
      <c r="F5" s="89"/>
      <c r="G5" s="89"/>
      <c r="H5" s="89"/>
      <c r="I5" s="89"/>
      <c r="J5" s="89"/>
    </row>
    <row r="6" spans="1:10" s="32" customFormat="1" x14ac:dyDescent="0.25">
      <c r="A6" s="86" t="s">
        <v>1477</v>
      </c>
      <c r="B6" s="86"/>
      <c r="C6" s="86"/>
      <c r="D6" s="86"/>
      <c r="E6" s="86"/>
      <c r="F6" s="86"/>
      <c r="G6" s="86"/>
      <c r="H6" s="86"/>
      <c r="I6" s="86"/>
      <c r="J6" s="86"/>
    </row>
    <row r="7" spans="1:10" s="32" customFormat="1" ht="11.25" customHeight="1" x14ac:dyDescent="0.25">
      <c r="A7" s="34"/>
      <c r="B7" s="34"/>
      <c r="C7" s="34"/>
      <c r="D7" s="34"/>
    </row>
    <row r="8" spans="1:10" s="32" customFormat="1" x14ac:dyDescent="0.25">
      <c r="A8" s="85" t="s">
        <v>1478</v>
      </c>
      <c r="B8" s="85"/>
      <c r="C8" s="85"/>
      <c r="D8" s="85"/>
      <c r="E8" s="85"/>
      <c r="F8" s="85"/>
      <c r="G8" s="85"/>
      <c r="H8" s="85"/>
      <c r="I8" s="85"/>
      <c r="J8" s="85"/>
    </row>
    <row r="9" spans="1:10" s="32" customFormat="1" x14ac:dyDescent="0.25">
      <c r="A9" s="86" t="s">
        <v>1479</v>
      </c>
      <c r="B9" s="86"/>
      <c r="C9" s="86"/>
      <c r="D9" s="86"/>
      <c r="E9" s="86"/>
      <c r="F9" s="86"/>
      <c r="G9" s="86"/>
      <c r="H9" s="86"/>
      <c r="I9" s="86"/>
      <c r="J9" s="86"/>
    </row>
    <row r="10" spans="1:10" ht="12" customHeight="1" x14ac:dyDescent="0.25">
      <c r="A10" s="82" t="s">
        <v>0</v>
      </c>
      <c r="B10" s="82" t="s">
        <v>1</v>
      </c>
      <c r="C10" s="82" t="s">
        <v>2</v>
      </c>
      <c r="D10" s="82" t="s">
        <v>3</v>
      </c>
      <c r="E10" s="82" t="s">
        <v>4</v>
      </c>
      <c r="F10" s="82" t="s">
        <v>5</v>
      </c>
      <c r="G10" s="82" t="s">
        <v>6</v>
      </c>
      <c r="H10" s="82"/>
      <c r="I10" s="82" t="s">
        <v>7</v>
      </c>
      <c r="J10" s="83" t="s">
        <v>8</v>
      </c>
    </row>
    <row r="11" spans="1:10" ht="9.9499999999999993" customHeight="1" x14ac:dyDescent="0.25">
      <c r="A11" s="82"/>
      <c r="B11" s="82"/>
      <c r="C11" s="82"/>
      <c r="D11" s="82"/>
      <c r="E11" s="82"/>
      <c r="F11" s="82"/>
      <c r="G11" s="35" t="s">
        <v>9</v>
      </c>
      <c r="H11" s="35" t="s">
        <v>10</v>
      </c>
      <c r="I11" s="82"/>
      <c r="J11" s="83"/>
    </row>
    <row r="12" spans="1:10" x14ac:dyDescent="0.25">
      <c r="A12" s="2" t="s">
        <v>11</v>
      </c>
      <c r="B12" s="84" t="s">
        <v>12</v>
      </c>
      <c r="C12" s="84"/>
      <c r="D12" s="84"/>
      <c r="E12" s="84"/>
      <c r="F12" s="84"/>
      <c r="G12" s="84">
        <f>ROUND(F13*G13,2)+ROUND(F14*G14,2)+ROUND(F15*G15,2)+ROUND(F16*G16,2)+ROUND(F17*G17,2)+ROUND(F18*G18,2)</f>
        <v>52676.229999999996</v>
      </c>
      <c r="H12" s="84"/>
      <c r="I12" s="3">
        <f>ROUND(SUM(I13:I18),2)</f>
        <v>65871.09</v>
      </c>
      <c r="J12" s="4">
        <f t="shared" ref="J12:J75" si="0">I12/VALOR_TOTAL*100</f>
        <v>5.5809659793264856</v>
      </c>
    </row>
    <row r="13" spans="1:10" x14ac:dyDescent="0.25">
      <c r="A13" s="5" t="s">
        <v>13</v>
      </c>
      <c r="B13" s="6" t="s">
        <v>14</v>
      </c>
      <c r="C13" s="5" t="s">
        <v>15</v>
      </c>
      <c r="D13" s="6" t="s">
        <v>16</v>
      </c>
      <c r="E13" s="6" t="s">
        <v>17</v>
      </c>
      <c r="F13" s="7">
        <v>1</v>
      </c>
      <c r="G13" s="8">
        <v>6442.7</v>
      </c>
      <c r="H13" s="8">
        <f t="shared" ref="H13:H18" si="1">ROUND(G13*ROUND(1+(25.05/100),4),2)</f>
        <v>8056.6</v>
      </c>
      <c r="I13" s="8">
        <f t="shared" ref="I13:I18" si="2">ROUND(ROUND(F13,2)*ROUND(H13,2),2)</f>
        <v>8056.6</v>
      </c>
      <c r="J13" s="9">
        <f t="shared" si="0"/>
        <v>0.68260006793635519</v>
      </c>
    </row>
    <row r="14" spans="1:10" x14ac:dyDescent="0.25">
      <c r="A14" s="5" t="s">
        <v>18</v>
      </c>
      <c r="B14" s="6" t="s">
        <v>19</v>
      </c>
      <c r="C14" s="5" t="s">
        <v>20</v>
      </c>
      <c r="D14" s="6" t="s">
        <v>21</v>
      </c>
      <c r="E14" s="6" t="s">
        <v>22</v>
      </c>
      <c r="F14" s="7">
        <v>6</v>
      </c>
      <c r="G14" s="8">
        <v>5731.97</v>
      </c>
      <c r="H14" s="8">
        <f t="shared" si="1"/>
        <v>7167.83</v>
      </c>
      <c r="I14" s="8">
        <f t="shared" si="2"/>
        <v>43006.98</v>
      </c>
      <c r="J14" s="9">
        <f t="shared" si="0"/>
        <v>3.6437911116025958</v>
      </c>
    </row>
    <row r="15" spans="1:10" x14ac:dyDescent="0.25">
      <c r="A15" s="5" t="s">
        <v>23</v>
      </c>
      <c r="B15" s="6" t="s">
        <v>24</v>
      </c>
      <c r="C15" s="5" t="s">
        <v>25</v>
      </c>
      <c r="D15" s="6" t="s">
        <v>16</v>
      </c>
      <c r="E15" s="6" t="s">
        <v>26</v>
      </c>
      <c r="F15" s="7">
        <v>6.16</v>
      </c>
      <c r="G15" s="8">
        <v>160.24</v>
      </c>
      <c r="H15" s="8">
        <f t="shared" si="1"/>
        <v>200.38</v>
      </c>
      <c r="I15" s="8">
        <f t="shared" si="2"/>
        <v>1234.3399999999999</v>
      </c>
      <c r="J15" s="9">
        <f t="shared" si="0"/>
        <v>0.10458016630545894</v>
      </c>
    </row>
    <row r="16" spans="1:10" x14ac:dyDescent="0.25">
      <c r="A16" s="5" t="s">
        <v>27</v>
      </c>
      <c r="B16" s="6" t="s">
        <v>28</v>
      </c>
      <c r="C16" s="5" t="s">
        <v>29</v>
      </c>
      <c r="D16" s="6" t="s">
        <v>16</v>
      </c>
      <c r="E16" s="6" t="s">
        <v>26</v>
      </c>
      <c r="F16" s="7">
        <v>155.33000000000001</v>
      </c>
      <c r="G16" s="8">
        <v>5.1100000000000003</v>
      </c>
      <c r="H16" s="8">
        <f t="shared" si="1"/>
        <v>6.39</v>
      </c>
      <c r="I16" s="8">
        <f t="shared" si="2"/>
        <v>992.56</v>
      </c>
      <c r="J16" s="9">
        <f t="shared" si="0"/>
        <v>8.4095216770214309E-2</v>
      </c>
    </row>
    <row r="17" spans="1:10" x14ac:dyDescent="0.25">
      <c r="A17" s="5" t="s">
        <v>30</v>
      </c>
      <c r="B17" s="6" t="s">
        <v>31</v>
      </c>
      <c r="C17" s="5" t="s">
        <v>32</v>
      </c>
      <c r="D17" s="6" t="s">
        <v>16</v>
      </c>
      <c r="E17" s="6" t="s">
        <v>26</v>
      </c>
      <c r="F17" s="7">
        <v>155.33000000000001</v>
      </c>
      <c r="G17" s="8">
        <v>5.72</v>
      </c>
      <c r="H17" s="8">
        <f t="shared" si="1"/>
        <v>7.15</v>
      </c>
      <c r="I17" s="8">
        <f t="shared" si="2"/>
        <v>1110.6099999999999</v>
      </c>
      <c r="J17" s="9">
        <f t="shared" si="0"/>
        <v>9.4097070904698682E-2</v>
      </c>
    </row>
    <row r="18" spans="1:10" x14ac:dyDescent="0.25">
      <c r="A18" s="5" t="s">
        <v>33</v>
      </c>
      <c r="B18" s="6" t="s">
        <v>34</v>
      </c>
      <c r="C18" s="5" t="s">
        <v>35</v>
      </c>
      <c r="D18" s="6" t="s">
        <v>16</v>
      </c>
      <c r="E18" s="6" t="s">
        <v>26</v>
      </c>
      <c r="F18" s="7">
        <v>20</v>
      </c>
      <c r="G18" s="8">
        <v>458.62</v>
      </c>
      <c r="H18" s="8">
        <f t="shared" si="1"/>
        <v>573.5</v>
      </c>
      <c r="I18" s="8">
        <f t="shared" si="2"/>
        <v>11470</v>
      </c>
      <c r="J18" s="9">
        <f t="shared" si="0"/>
        <v>0.97180234580716351</v>
      </c>
    </row>
    <row r="19" spans="1:10" x14ac:dyDescent="0.25">
      <c r="A19" s="2" t="s">
        <v>36</v>
      </c>
      <c r="B19" s="84" t="s">
        <v>37</v>
      </c>
      <c r="C19" s="84"/>
      <c r="D19" s="84"/>
      <c r="E19" s="84"/>
      <c r="F19" s="84"/>
      <c r="G19" s="84">
        <f>ROUND(F20*G20,2)+ROUND(F21*G21,2)+ROUND(F22*G22,2)+ROUND(F23*G23,2)+ROUND(F24*G24,2)+ROUND(F25*G25,2)+ROUND(F26*G26,2)+ROUND(F27*G27,2)+ROUND(F28*G28,2)+ROUND(F29*G29,2)+ROUND(F30*G30,2)</f>
        <v>24363.209999999995</v>
      </c>
      <c r="H19" s="84"/>
      <c r="I19" s="3">
        <f>ROUND(SUM(I20:I30),2)</f>
        <v>30463.67</v>
      </c>
      <c r="J19" s="4">
        <f t="shared" si="0"/>
        <v>2.5810519588400447</v>
      </c>
    </row>
    <row r="20" spans="1:10" x14ac:dyDescent="0.25">
      <c r="A20" s="5" t="s">
        <v>38</v>
      </c>
      <c r="B20" s="6" t="s">
        <v>39</v>
      </c>
      <c r="C20" s="5" t="s">
        <v>40</v>
      </c>
      <c r="D20" s="6" t="s">
        <v>16</v>
      </c>
      <c r="E20" s="6" t="s">
        <v>26</v>
      </c>
      <c r="F20" s="7">
        <v>281.76</v>
      </c>
      <c r="G20" s="8">
        <v>3.27</v>
      </c>
      <c r="H20" s="8">
        <f t="shared" ref="H20:H30" si="3">ROUND(G20*ROUND(1+(25.05/100),4),2)</f>
        <v>4.09</v>
      </c>
      <c r="I20" s="8">
        <f t="shared" ref="I20:I30" si="4">ROUND(ROUND(F20,2)*ROUND(H20,2),2)</f>
        <v>1152.4000000000001</v>
      </c>
      <c r="J20" s="9">
        <f t="shared" si="0"/>
        <v>9.7637752685978671E-2</v>
      </c>
    </row>
    <row r="21" spans="1:10" x14ac:dyDescent="0.25">
      <c r="A21" s="5" t="s">
        <v>41</v>
      </c>
      <c r="B21" s="6" t="s">
        <v>42</v>
      </c>
      <c r="C21" s="5" t="s">
        <v>43</v>
      </c>
      <c r="D21" s="6" t="s">
        <v>16</v>
      </c>
      <c r="E21" s="6" t="s">
        <v>26</v>
      </c>
      <c r="F21" s="7">
        <v>281.76</v>
      </c>
      <c r="G21" s="8">
        <v>29.8</v>
      </c>
      <c r="H21" s="8">
        <f t="shared" si="3"/>
        <v>37.26</v>
      </c>
      <c r="I21" s="8">
        <f t="shared" si="4"/>
        <v>10498.38</v>
      </c>
      <c r="J21" s="9">
        <f t="shared" si="0"/>
        <v>0.88948128257846626</v>
      </c>
    </row>
    <row r="22" spans="1:10" x14ac:dyDescent="0.25">
      <c r="A22" s="5" t="s">
        <v>44</v>
      </c>
      <c r="B22" s="6" t="s">
        <v>45</v>
      </c>
      <c r="C22" s="5" t="s">
        <v>46</v>
      </c>
      <c r="D22" s="6" t="s">
        <v>16</v>
      </c>
      <c r="E22" s="6" t="s">
        <v>47</v>
      </c>
      <c r="F22" s="7">
        <v>17</v>
      </c>
      <c r="G22" s="8">
        <v>9.15</v>
      </c>
      <c r="H22" s="8">
        <f t="shared" si="3"/>
        <v>11.44</v>
      </c>
      <c r="I22" s="8">
        <f t="shared" si="4"/>
        <v>194.48</v>
      </c>
      <c r="J22" s="9">
        <f t="shared" si="0"/>
        <v>1.6477429835447005E-2</v>
      </c>
    </row>
    <row r="23" spans="1:10" x14ac:dyDescent="0.25">
      <c r="A23" s="5" t="s">
        <v>48</v>
      </c>
      <c r="B23" s="6" t="s">
        <v>49</v>
      </c>
      <c r="C23" s="5" t="s">
        <v>50</v>
      </c>
      <c r="D23" s="6" t="s">
        <v>16</v>
      </c>
      <c r="E23" s="6" t="s">
        <v>26</v>
      </c>
      <c r="F23" s="7">
        <v>24.63</v>
      </c>
      <c r="G23" s="8">
        <v>5.73</v>
      </c>
      <c r="H23" s="8">
        <f t="shared" si="3"/>
        <v>7.17</v>
      </c>
      <c r="I23" s="8">
        <f t="shared" si="4"/>
        <v>176.6</v>
      </c>
      <c r="J23" s="9">
        <f t="shared" si="0"/>
        <v>1.4962536553578471E-2</v>
      </c>
    </row>
    <row r="24" spans="1:10" x14ac:dyDescent="0.25">
      <c r="A24" s="5" t="s">
        <v>51</v>
      </c>
      <c r="B24" s="6" t="s">
        <v>52</v>
      </c>
      <c r="C24" s="5" t="s">
        <v>53</v>
      </c>
      <c r="D24" s="6" t="s">
        <v>16</v>
      </c>
      <c r="E24" s="6" t="s">
        <v>26</v>
      </c>
      <c r="F24" s="7">
        <v>92.26</v>
      </c>
      <c r="G24" s="8">
        <v>29.84</v>
      </c>
      <c r="H24" s="8">
        <f t="shared" si="3"/>
        <v>37.31</v>
      </c>
      <c r="I24" s="8">
        <f t="shared" si="4"/>
        <v>3442.22</v>
      </c>
      <c r="J24" s="9">
        <f t="shared" si="0"/>
        <v>0.29164406894370831</v>
      </c>
    </row>
    <row r="25" spans="1:10" x14ac:dyDescent="0.25">
      <c r="A25" s="5" t="s">
        <v>54</v>
      </c>
      <c r="B25" s="6" t="s">
        <v>55</v>
      </c>
      <c r="C25" s="5" t="s">
        <v>56</v>
      </c>
      <c r="D25" s="6" t="s">
        <v>16</v>
      </c>
      <c r="E25" s="6" t="s">
        <v>26</v>
      </c>
      <c r="F25" s="7">
        <v>142.78</v>
      </c>
      <c r="G25" s="8">
        <v>32.14</v>
      </c>
      <c r="H25" s="8">
        <f t="shared" si="3"/>
        <v>40.19</v>
      </c>
      <c r="I25" s="8">
        <f t="shared" si="4"/>
        <v>5738.33</v>
      </c>
      <c r="J25" s="9">
        <f t="shared" si="0"/>
        <v>0.4861833090684935</v>
      </c>
    </row>
    <row r="26" spans="1:10" x14ac:dyDescent="0.25">
      <c r="A26" s="5" t="s">
        <v>57</v>
      </c>
      <c r="B26" s="6" t="s">
        <v>58</v>
      </c>
      <c r="C26" s="5" t="s">
        <v>59</v>
      </c>
      <c r="D26" s="6" t="s">
        <v>16</v>
      </c>
      <c r="E26" s="6" t="s">
        <v>26</v>
      </c>
      <c r="F26" s="7">
        <v>22.12</v>
      </c>
      <c r="G26" s="8">
        <v>9.16</v>
      </c>
      <c r="H26" s="8">
        <f t="shared" si="3"/>
        <v>11.45</v>
      </c>
      <c r="I26" s="8">
        <f t="shared" si="4"/>
        <v>253.27</v>
      </c>
      <c r="J26" s="9">
        <f t="shared" si="0"/>
        <v>2.1458446392552774E-2</v>
      </c>
    </row>
    <row r="27" spans="1:10" x14ac:dyDescent="0.25">
      <c r="A27" s="5" t="s">
        <v>60</v>
      </c>
      <c r="B27" s="6" t="s">
        <v>61</v>
      </c>
      <c r="C27" s="5" t="s">
        <v>62</v>
      </c>
      <c r="D27" s="6" t="s">
        <v>16</v>
      </c>
      <c r="E27" s="6" t="s">
        <v>26</v>
      </c>
      <c r="F27" s="7">
        <v>140.6</v>
      </c>
      <c r="G27" s="8">
        <v>4.59</v>
      </c>
      <c r="H27" s="8">
        <f t="shared" si="3"/>
        <v>5.74</v>
      </c>
      <c r="I27" s="8">
        <f t="shared" si="4"/>
        <v>807.04</v>
      </c>
      <c r="J27" s="9">
        <f t="shared" si="0"/>
        <v>6.8376928087202554E-2</v>
      </c>
    </row>
    <row r="28" spans="1:10" x14ac:dyDescent="0.25">
      <c r="A28" s="5" t="s">
        <v>63</v>
      </c>
      <c r="B28" s="6" t="s">
        <v>64</v>
      </c>
      <c r="C28" s="5" t="s">
        <v>65</v>
      </c>
      <c r="D28" s="6" t="s">
        <v>16</v>
      </c>
      <c r="E28" s="6" t="s">
        <v>66</v>
      </c>
      <c r="F28" s="7">
        <v>71.12</v>
      </c>
      <c r="G28" s="8">
        <v>68.88</v>
      </c>
      <c r="H28" s="8">
        <f t="shared" si="3"/>
        <v>86.13</v>
      </c>
      <c r="I28" s="8">
        <f t="shared" si="4"/>
        <v>6125.57</v>
      </c>
      <c r="J28" s="9">
        <f t="shared" si="0"/>
        <v>0.51899244075030393</v>
      </c>
    </row>
    <row r="29" spans="1:10" x14ac:dyDescent="0.25">
      <c r="A29" s="5" t="s">
        <v>67</v>
      </c>
      <c r="B29" s="6" t="s">
        <v>68</v>
      </c>
      <c r="C29" s="5" t="s">
        <v>69</v>
      </c>
      <c r="D29" s="6" t="s">
        <v>16</v>
      </c>
      <c r="E29" s="6" t="s">
        <v>26</v>
      </c>
      <c r="F29" s="7">
        <v>142.12</v>
      </c>
      <c r="G29" s="8">
        <v>11.47</v>
      </c>
      <c r="H29" s="8">
        <f t="shared" si="3"/>
        <v>14.34</v>
      </c>
      <c r="I29" s="8">
        <f t="shared" si="4"/>
        <v>2038</v>
      </c>
      <c r="J29" s="9">
        <f t="shared" si="0"/>
        <v>0.17267072194899732</v>
      </c>
    </row>
    <row r="30" spans="1:10" x14ac:dyDescent="0.25">
      <c r="A30" s="5" t="s">
        <v>70</v>
      </c>
      <c r="B30" s="6" t="s">
        <v>71</v>
      </c>
      <c r="C30" s="5" t="s">
        <v>72</v>
      </c>
      <c r="D30" s="6" t="s">
        <v>73</v>
      </c>
      <c r="E30" s="6" t="s">
        <v>47</v>
      </c>
      <c r="F30" s="7">
        <v>1</v>
      </c>
      <c r="G30" s="8">
        <v>29.89</v>
      </c>
      <c r="H30" s="8">
        <f t="shared" si="3"/>
        <v>37.380000000000003</v>
      </c>
      <c r="I30" s="8">
        <f t="shared" si="4"/>
        <v>37.380000000000003</v>
      </c>
      <c r="J30" s="9">
        <f t="shared" si="0"/>
        <v>3.1670419953157601E-3</v>
      </c>
    </row>
    <row r="31" spans="1:10" x14ac:dyDescent="0.25">
      <c r="A31" s="2" t="s">
        <v>74</v>
      </c>
      <c r="B31" s="84" t="s">
        <v>75</v>
      </c>
      <c r="C31" s="84"/>
      <c r="D31" s="84"/>
      <c r="E31" s="84"/>
      <c r="F31" s="84"/>
      <c r="G31" s="84">
        <f>ROUND(F32*G32,2)+ROUND(F33*G33,2)+ROUND(F34*G34,2)</f>
        <v>5908.24</v>
      </c>
      <c r="H31" s="84"/>
      <c r="I31" s="3">
        <f>ROUND(SUM(I32:I34),2)</f>
        <v>7388.16</v>
      </c>
      <c r="J31" s="4">
        <f t="shared" si="0"/>
        <v>0.62596610455088519</v>
      </c>
    </row>
    <row r="32" spans="1:10" x14ac:dyDescent="0.25">
      <c r="A32" s="5" t="s">
        <v>76</v>
      </c>
      <c r="B32" s="6" t="s">
        <v>77</v>
      </c>
      <c r="C32" s="5" t="s">
        <v>78</v>
      </c>
      <c r="D32" s="6" t="s">
        <v>16</v>
      </c>
      <c r="E32" s="6" t="s">
        <v>66</v>
      </c>
      <c r="F32" s="7">
        <v>28.89</v>
      </c>
      <c r="G32" s="8">
        <v>81.84</v>
      </c>
      <c r="H32" s="8">
        <f>ROUND(G32*ROUND(1+(25.05/100),4),2)</f>
        <v>102.34</v>
      </c>
      <c r="I32" s="8">
        <f>ROUND(ROUND(F32,2)*ROUND(H32,2),2)</f>
        <v>2956.6</v>
      </c>
      <c r="J32" s="9">
        <f t="shared" si="0"/>
        <v>0.25049963518861895</v>
      </c>
    </row>
    <row r="33" spans="1:10" x14ac:dyDescent="0.25">
      <c r="A33" s="5" t="s">
        <v>79</v>
      </c>
      <c r="B33" s="6" t="s">
        <v>80</v>
      </c>
      <c r="C33" s="5" t="s">
        <v>81</v>
      </c>
      <c r="D33" s="6" t="s">
        <v>16</v>
      </c>
      <c r="E33" s="6" t="s">
        <v>66</v>
      </c>
      <c r="F33" s="7">
        <v>20.22</v>
      </c>
      <c r="G33" s="8">
        <v>16.8</v>
      </c>
      <c r="H33" s="8">
        <f>ROUND(G33*ROUND(1+(25.05/100),4),2)</f>
        <v>21.01</v>
      </c>
      <c r="I33" s="8">
        <f>ROUND(ROUND(F33,2)*ROUND(H33,2),2)</f>
        <v>424.82</v>
      </c>
      <c r="J33" s="9">
        <f t="shared" si="0"/>
        <v>3.5993118792135938E-2</v>
      </c>
    </row>
    <row r="34" spans="1:10" x14ac:dyDescent="0.25">
      <c r="A34" s="5" t="s">
        <v>82</v>
      </c>
      <c r="B34" s="6" t="s">
        <v>83</v>
      </c>
      <c r="C34" s="5" t="s">
        <v>84</v>
      </c>
      <c r="D34" s="6" t="s">
        <v>16</v>
      </c>
      <c r="E34" s="6" t="s">
        <v>66</v>
      </c>
      <c r="F34" s="7">
        <v>18.34</v>
      </c>
      <c r="G34" s="8">
        <v>174.71</v>
      </c>
      <c r="H34" s="8">
        <f>ROUND(G34*ROUND(1+(25.05/100),4),2)</f>
        <v>218.47</v>
      </c>
      <c r="I34" s="8">
        <f>ROUND(ROUND(F34,2)*ROUND(H34,2),2)</f>
        <v>4006.74</v>
      </c>
      <c r="J34" s="9">
        <f t="shared" si="0"/>
        <v>0.33947335057013023</v>
      </c>
    </row>
    <row r="35" spans="1:10" x14ac:dyDescent="0.25">
      <c r="A35" s="2" t="s">
        <v>85</v>
      </c>
      <c r="B35" s="84" t="s">
        <v>86</v>
      </c>
      <c r="C35" s="84"/>
      <c r="D35" s="84"/>
      <c r="E35" s="84"/>
      <c r="F35" s="84"/>
      <c r="G35" s="84">
        <f>ROUND(F36*G36,2)+ROUND(F39*G39,2)</f>
        <v>0</v>
      </c>
      <c r="H35" s="84"/>
      <c r="I35" s="3">
        <f>ROUND(I36+I39,2)</f>
        <v>76151.320000000007</v>
      </c>
      <c r="J35" s="4">
        <f t="shared" si="0"/>
        <v>6.451964377708105</v>
      </c>
    </row>
    <row r="36" spans="1:10" x14ac:dyDescent="0.25">
      <c r="A36" s="2" t="s">
        <v>87</v>
      </c>
      <c r="B36" s="84" t="s">
        <v>88</v>
      </c>
      <c r="C36" s="84"/>
      <c r="D36" s="84"/>
      <c r="E36" s="84"/>
      <c r="F36" s="84"/>
      <c r="G36" s="84">
        <f>ROUND(F37*G37,2)+ROUND(F38*G38,2)</f>
        <v>21222.170000000002</v>
      </c>
      <c r="H36" s="84"/>
      <c r="I36" s="3">
        <f>ROUND(SUM(I37:I38),2)</f>
        <v>26538.35</v>
      </c>
      <c r="J36" s="4">
        <f t="shared" si="0"/>
        <v>2.2484769645903695</v>
      </c>
    </row>
    <row r="37" spans="1:10" x14ac:dyDescent="0.25">
      <c r="A37" s="5" t="s">
        <v>89</v>
      </c>
      <c r="B37" s="6" t="s">
        <v>90</v>
      </c>
      <c r="C37" s="5" t="s">
        <v>91</v>
      </c>
      <c r="D37" s="6" t="s">
        <v>16</v>
      </c>
      <c r="E37" s="6" t="s">
        <v>66</v>
      </c>
      <c r="F37" s="7">
        <v>1.42</v>
      </c>
      <c r="G37" s="8">
        <v>848.17</v>
      </c>
      <c r="H37" s="8">
        <f>ROUND(G37*ROUND(1+(25.05/100),4),2)</f>
        <v>1060.6400000000001</v>
      </c>
      <c r="I37" s="8">
        <f>ROUND(ROUND(F37,2)*ROUND(H37,2),2)</f>
        <v>1506.11</v>
      </c>
      <c r="J37" s="9">
        <f t="shared" si="0"/>
        <v>0.12760603583641036</v>
      </c>
    </row>
    <row r="38" spans="1:10" x14ac:dyDescent="0.25">
      <c r="A38" s="5" t="s">
        <v>92</v>
      </c>
      <c r="B38" s="6" t="s">
        <v>93</v>
      </c>
      <c r="C38" s="5" t="s">
        <v>94</v>
      </c>
      <c r="D38" s="6" t="s">
        <v>16</v>
      </c>
      <c r="E38" s="6" t="s">
        <v>66</v>
      </c>
      <c r="F38" s="7">
        <v>6.04</v>
      </c>
      <c r="G38" s="8">
        <v>3314.2</v>
      </c>
      <c r="H38" s="8">
        <f>ROUND(G38*ROUND(1+(25.05/100),4),2)</f>
        <v>4144.41</v>
      </c>
      <c r="I38" s="8">
        <f>ROUND(ROUND(F38,2)*ROUND(H38,2),2)</f>
        <v>25032.240000000002</v>
      </c>
      <c r="J38" s="9">
        <f t="shared" si="0"/>
        <v>2.1208709287539591</v>
      </c>
    </row>
    <row r="39" spans="1:10" x14ac:dyDescent="0.25">
      <c r="A39" s="2" t="s">
        <v>95</v>
      </c>
      <c r="B39" s="84" t="s">
        <v>96</v>
      </c>
      <c r="C39" s="84"/>
      <c r="D39" s="84"/>
      <c r="E39" s="84"/>
      <c r="F39" s="84"/>
      <c r="G39" s="84">
        <f>ROUND(F40*G40,2)+ROUND(F41*G41,2)</f>
        <v>39674.54</v>
      </c>
      <c r="H39" s="84"/>
      <c r="I39" s="3">
        <f>ROUND(SUM(I40:I41),2)</f>
        <v>49612.97</v>
      </c>
      <c r="J39" s="4">
        <f t="shared" si="0"/>
        <v>4.2034874131177364</v>
      </c>
    </row>
    <row r="40" spans="1:10" x14ac:dyDescent="0.25">
      <c r="A40" s="5" t="s">
        <v>97</v>
      </c>
      <c r="B40" s="6" t="s">
        <v>98</v>
      </c>
      <c r="C40" s="5" t="s">
        <v>99</v>
      </c>
      <c r="D40" s="6" t="s">
        <v>16</v>
      </c>
      <c r="E40" s="6" t="s">
        <v>66</v>
      </c>
      <c r="F40" s="7">
        <v>12.33</v>
      </c>
      <c r="G40" s="8">
        <v>3174.06</v>
      </c>
      <c r="H40" s="8">
        <f>ROUND(G40*ROUND(1+(25.05/100),4),2)</f>
        <v>3969.16</v>
      </c>
      <c r="I40" s="8">
        <f>ROUND(ROUND(F40,2)*ROUND(H40,2),2)</f>
        <v>48939.74</v>
      </c>
      <c r="J40" s="9">
        <f t="shared" si="0"/>
        <v>4.1464476142277826</v>
      </c>
    </row>
    <row r="41" spans="1:10" ht="16.5" x14ac:dyDescent="0.25">
      <c r="A41" s="5" t="s">
        <v>100</v>
      </c>
      <c r="B41" s="6" t="s">
        <v>101</v>
      </c>
      <c r="C41" s="5" t="s">
        <v>102</v>
      </c>
      <c r="D41" s="6" t="s">
        <v>21</v>
      </c>
      <c r="E41" s="6" t="s">
        <v>103</v>
      </c>
      <c r="F41" s="7">
        <v>3.42</v>
      </c>
      <c r="G41" s="8">
        <v>157.41999999999999</v>
      </c>
      <c r="H41" s="8">
        <f>ROUND(G41*ROUND(1+(25.05/100),4),2)</f>
        <v>196.85</v>
      </c>
      <c r="I41" s="8">
        <f>ROUND(ROUND(F41,2)*ROUND(H41,2),2)</f>
        <v>673.23</v>
      </c>
      <c r="J41" s="9">
        <f t="shared" si="0"/>
        <v>5.7039798889952635E-2</v>
      </c>
    </row>
    <row r="42" spans="1:10" x14ac:dyDescent="0.25">
      <c r="A42" s="2" t="s">
        <v>104</v>
      </c>
      <c r="B42" s="84" t="s">
        <v>105</v>
      </c>
      <c r="C42" s="84"/>
      <c r="D42" s="84"/>
      <c r="E42" s="84"/>
      <c r="F42" s="84"/>
      <c r="G42" s="84">
        <f>ROUND(F43*G43,2)+ROUND(F46*G46,2)</f>
        <v>0</v>
      </c>
      <c r="H42" s="84"/>
      <c r="I42" s="3">
        <f>ROUND(I43+I46,2)</f>
        <v>93000.56</v>
      </c>
      <c r="J42" s="4">
        <f t="shared" si="0"/>
        <v>7.8795259258395687</v>
      </c>
    </row>
    <row r="43" spans="1:10" x14ac:dyDescent="0.25">
      <c r="A43" s="2" t="s">
        <v>106</v>
      </c>
      <c r="B43" s="84" t="s">
        <v>107</v>
      </c>
      <c r="C43" s="84"/>
      <c r="D43" s="84"/>
      <c r="E43" s="84"/>
      <c r="F43" s="84"/>
      <c r="G43" s="84">
        <f>ROUND(F44*G44,2)+ROUND(F45*G45,2)</f>
        <v>70294.180000000008</v>
      </c>
      <c r="H43" s="84"/>
      <c r="I43" s="3">
        <f>ROUND(SUM(I44:I45),2)</f>
        <v>87902.94</v>
      </c>
      <c r="J43" s="4">
        <f t="shared" si="0"/>
        <v>7.4476271399604483</v>
      </c>
    </row>
    <row r="44" spans="1:10" ht="16.5" x14ac:dyDescent="0.25">
      <c r="A44" s="5" t="s">
        <v>108</v>
      </c>
      <c r="B44" s="6" t="s">
        <v>93</v>
      </c>
      <c r="C44" s="5" t="s">
        <v>109</v>
      </c>
      <c r="D44" s="6" t="s">
        <v>16</v>
      </c>
      <c r="E44" s="6" t="s">
        <v>66</v>
      </c>
      <c r="F44" s="7">
        <v>9.26</v>
      </c>
      <c r="G44" s="8">
        <v>3314.2</v>
      </c>
      <c r="H44" s="8">
        <f>ROUND(G44*ROUND(1+(25.05/100),4),2)</f>
        <v>4144.41</v>
      </c>
      <c r="I44" s="8">
        <f>ROUND(ROUND(F44,2)*ROUND(H44,2),2)</f>
        <v>38377.24</v>
      </c>
      <c r="J44" s="9">
        <f t="shared" si="0"/>
        <v>3.2515337277772018</v>
      </c>
    </row>
    <row r="45" spans="1:10" ht="16.5" x14ac:dyDescent="0.25">
      <c r="A45" s="5" t="s">
        <v>110</v>
      </c>
      <c r="B45" s="6" t="s">
        <v>93</v>
      </c>
      <c r="C45" s="5" t="s">
        <v>111</v>
      </c>
      <c r="D45" s="6" t="s">
        <v>16</v>
      </c>
      <c r="E45" s="6" t="s">
        <v>66</v>
      </c>
      <c r="F45" s="7">
        <v>11.95</v>
      </c>
      <c r="G45" s="8">
        <v>3314.2</v>
      </c>
      <c r="H45" s="8">
        <f>ROUND(G45*ROUND(1+(25.05/100),4),2)</f>
        <v>4144.41</v>
      </c>
      <c r="I45" s="8">
        <f>ROUND(ROUND(F45,2)*ROUND(H45,2),2)</f>
        <v>49525.7</v>
      </c>
      <c r="J45" s="9">
        <f t="shared" si="0"/>
        <v>4.1960934121832469</v>
      </c>
    </row>
    <row r="46" spans="1:10" x14ac:dyDescent="0.25">
      <c r="A46" s="2" t="s">
        <v>112</v>
      </c>
      <c r="B46" s="84" t="s">
        <v>113</v>
      </c>
      <c r="C46" s="84"/>
      <c r="D46" s="84"/>
      <c r="E46" s="84"/>
      <c r="F46" s="84"/>
      <c r="G46" s="84">
        <f>ROUND(F47*G47,2)</f>
        <v>4076.47</v>
      </c>
      <c r="H46" s="84"/>
      <c r="I46" s="3">
        <f>ROUND(SUM(I47:I47),2)</f>
        <v>5097.62</v>
      </c>
      <c r="J46" s="4">
        <f t="shared" si="0"/>
        <v>0.43189878587912056</v>
      </c>
    </row>
    <row r="47" spans="1:10" x14ac:dyDescent="0.25">
      <c r="A47" s="5" t="s">
        <v>114</v>
      </c>
      <c r="B47" s="6" t="s">
        <v>93</v>
      </c>
      <c r="C47" s="5" t="s">
        <v>115</v>
      </c>
      <c r="D47" s="6" t="s">
        <v>16</v>
      </c>
      <c r="E47" s="6" t="s">
        <v>66</v>
      </c>
      <c r="F47" s="7">
        <v>1.23</v>
      </c>
      <c r="G47" s="8">
        <v>3314.2</v>
      </c>
      <c r="H47" s="8">
        <f>ROUND(G47*ROUND(1+(25.05/100),4),2)</f>
        <v>4144.41</v>
      </c>
      <c r="I47" s="8">
        <f>ROUND(ROUND(F47,2)*ROUND(H47,2),2)</f>
        <v>5097.62</v>
      </c>
      <c r="J47" s="9">
        <f t="shared" si="0"/>
        <v>0.43189878587912056</v>
      </c>
    </row>
    <row r="48" spans="1:10" x14ac:dyDescent="0.25">
      <c r="A48" s="2" t="s">
        <v>116</v>
      </c>
      <c r="B48" s="84" t="s">
        <v>117</v>
      </c>
      <c r="C48" s="84"/>
      <c r="D48" s="84"/>
      <c r="E48" s="84"/>
      <c r="F48" s="84"/>
      <c r="G48" s="84">
        <f>ROUND(F49*G49,2)</f>
        <v>25655.56</v>
      </c>
      <c r="H48" s="84"/>
      <c r="I48" s="3">
        <f>ROUND(SUM(I49:I49),2)</f>
        <v>32082.81</v>
      </c>
      <c r="J48" s="4">
        <f t="shared" si="0"/>
        <v>2.7182345264241956</v>
      </c>
    </row>
    <row r="49" spans="1:10" x14ac:dyDescent="0.25">
      <c r="A49" s="5" t="s">
        <v>118</v>
      </c>
      <c r="B49" s="6" t="s">
        <v>119</v>
      </c>
      <c r="C49" s="5" t="s">
        <v>120</v>
      </c>
      <c r="D49" s="6" t="s">
        <v>16</v>
      </c>
      <c r="E49" s="6" t="s">
        <v>26</v>
      </c>
      <c r="F49" s="7">
        <v>178.04</v>
      </c>
      <c r="G49" s="8">
        <v>144.1</v>
      </c>
      <c r="H49" s="8">
        <f>ROUND(G49*ROUND(1+(25.05/100),4),2)</f>
        <v>180.2</v>
      </c>
      <c r="I49" s="8">
        <f>ROUND(ROUND(F49,2)*ROUND(H49,2),2)</f>
        <v>32082.81</v>
      </c>
      <c r="J49" s="9">
        <f t="shared" si="0"/>
        <v>2.7182345264241956</v>
      </c>
    </row>
    <row r="50" spans="1:10" x14ac:dyDescent="0.25">
      <c r="A50" s="2" t="s">
        <v>121</v>
      </c>
      <c r="B50" s="84" t="s">
        <v>122</v>
      </c>
      <c r="C50" s="84"/>
      <c r="D50" s="84"/>
      <c r="E50" s="84"/>
      <c r="F50" s="84"/>
      <c r="G50" s="84">
        <f>ROUND(F51*G51,2)+ROUND(F52*G52,2)+ROUND(F53*G53,2)</f>
        <v>105696.75</v>
      </c>
      <c r="H50" s="84"/>
      <c r="I50" s="3">
        <f>ROUND(SUM(I51:I53),2)</f>
        <v>132171.66</v>
      </c>
      <c r="J50" s="4">
        <f t="shared" si="0"/>
        <v>11.198319898624835</v>
      </c>
    </row>
    <row r="51" spans="1:10" x14ac:dyDescent="0.25">
      <c r="A51" s="5" t="s">
        <v>123</v>
      </c>
      <c r="B51" s="6" t="s">
        <v>124</v>
      </c>
      <c r="C51" s="5" t="s">
        <v>125</v>
      </c>
      <c r="D51" s="6" t="s">
        <v>16</v>
      </c>
      <c r="E51" s="6" t="s">
        <v>26</v>
      </c>
      <c r="F51" s="7">
        <v>759.74</v>
      </c>
      <c r="G51" s="8">
        <v>136.02000000000001</v>
      </c>
      <c r="H51" s="8">
        <f>ROUND(G51*ROUND(1+(25.05/100),4),2)</f>
        <v>170.09</v>
      </c>
      <c r="I51" s="8">
        <f>ROUND(ROUND(F51,2)*ROUND(H51,2),2)</f>
        <v>129224.18</v>
      </c>
      <c r="J51" s="9">
        <f t="shared" si="0"/>
        <v>10.948592960680656</v>
      </c>
    </row>
    <row r="52" spans="1:10" x14ac:dyDescent="0.25">
      <c r="A52" s="5" t="s">
        <v>126</v>
      </c>
      <c r="B52" s="6" t="s">
        <v>127</v>
      </c>
      <c r="C52" s="5" t="s">
        <v>128</v>
      </c>
      <c r="D52" s="6" t="s">
        <v>21</v>
      </c>
      <c r="E52" s="6" t="s">
        <v>129</v>
      </c>
      <c r="F52" s="7">
        <v>32.799999999999997</v>
      </c>
      <c r="G52" s="8">
        <v>60.15</v>
      </c>
      <c r="H52" s="8">
        <f>ROUND(G52*ROUND(1+(25.05/100),4),2)</f>
        <v>75.22</v>
      </c>
      <c r="I52" s="8">
        <f>ROUND(ROUND(F52,2)*ROUND(H52,2),2)</f>
        <v>2467.2199999999998</v>
      </c>
      <c r="J52" s="9">
        <f t="shared" si="0"/>
        <v>0.20903663327134697</v>
      </c>
    </row>
    <row r="53" spans="1:10" x14ac:dyDescent="0.25">
      <c r="A53" s="5" t="s">
        <v>130</v>
      </c>
      <c r="B53" s="6" t="s">
        <v>131</v>
      </c>
      <c r="C53" s="5" t="s">
        <v>132</v>
      </c>
      <c r="D53" s="6" t="s">
        <v>21</v>
      </c>
      <c r="E53" s="6" t="s">
        <v>129</v>
      </c>
      <c r="F53" s="7">
        <v>12.8</v>
      </c>
      <c r="G53" s="8">
        <v>30</v>
      </c>
      <c r="H53" s="8">
        <f>ROUND(G53*ROUND(1+(25.05/100),4),2)</f>
        <v>37.520000000000003</v>
      </c>
      <c r="I53" s="8">
        <f>ROUND(ROUND(F53,2)*ROUND(H53,2),2)</f>
        <v>480.26</v>
      </c>
      <c r="J53" s="9">
        <f t="shared" si="0"/>
        <v>4.0690304672828977E-2</v>
      </c>
    </row>
    <row r="54" spans="1:10" x14ac:dyDescent="0.25">
      <c r="A54" s="2" t="s">
        <v>133</v>
      </c>
      <c r="B54" s="84" t="s">
        <v>134</v>
      </c>
      <c r="C54" s="84"/>
      <c r="D54" s="84"/>
      <c r="E54" s="84"/>
      <c r="F54" s="84"/>
      <c r="G54" s="84">
        <f>ROUND(F55*G55,2)+ROUND(F56*G56,2)+ROUND(F57*G57,2)+ROUND(F58*G58,2)</f>
        <v>91052.89</v>
      </c>
      <c r="H54" s="84"/>
      <c r="I54" s="3">
        <f>ROUND(SUM(I55:I58),2)</f>
        <v>113860.21</v>
      </c>
      <c r="J54" s="4">
        <f t="shared" si="0"/>
        <v>9.646871767401592</v>
      </c>
    </row>
    <row r="55" spans="1:10" x14ac:dyDescent="0.25">
      <c r="A55" s="5" t="s">
        <v>135</v>
      </c>
      <c r="B55" s="6" t="s">
        <v>136</v>
      </c>
      <c r="C55" s="5" t="s">
        <v>137</v>
      </c>
      <c r="D55" s="6" t="s">
        <v>16</v>
      </c>
      <c r="E55" s="6" t="s">
        <v>26</v>
      </c>
      <c r="F55" s="7">
        <v>1520.08</v>
      </c>
      <c r="G55" s="8">
        <v>14.19</v>
      </c>
      <c r="H55" s="8">
        <f>ROUND(G55*ROUND(1+(25.05/100),4),2)</f>
        <v>17.739999999999998</v>
      </c>
      <c r="I55" s="8">
        <f>ROUND(ROUND(F55,2)*ROUND(H55,2),2)</f>
        <v>26966.22</v>
      </c>
      <c r="J55" s="9">
        <f t="shared" si="0"/>
        <v>2.2847284963864034</v>
      </c>
    </row>
    <row r="56" spans="1:10" x14ac:dyDescent="0.25">
      <c r="A56" s="5" t="s">
        <v>138</v>
      </c>
      <c r="B56" s="6" t="s">
        <v>139</v>
      </c>
      <c r="C56" s="5" t="s">
        <v>140</v>
      </c>
      <c r="D56" s="6" t="s">
        <v>16</v>
      </c>
      <c r="E56" s="6" t="s">
        <v>26</v>
      </c>
      <c r="F56" s="7">
        <v>1436.69</v>
      </c>
      <c r="G56" s="8">
        <v>42.5</v>
      </c>
      <c r="H56" s="8">
        <f>ROUND(G56*ROUND(1+(25.05/100),4),2)</f>
        <v>53.15</v>
      </c>
      <c r="I56" s="8">
        <f>ROUND(ROUND(F56,2)*ROUND(H56,2),2)</f>
        <v>76360.070000000007</v>
      </c>
      <c r="J56" s="9">
        <f t="shared" si="0"/>
        <v>6.4696508414994955</v>
      </c>
    </row>
    <row r="57" spans="1:10" x14ac:dyDescent="0.25">
      <c r="A57" s="5" t="s">
        <v>141</v>
      </c>
      <c r="B57" s="6" t="s">
        <v>142</v>
      </c>
      <c r="C57" s="5" t="s">
        <v>143</v>
      </c>
      <c r="D57" s="6" t="s">
        <v>16</v>
      </c>
      <c r="E57" s="6" t="s">
        <v>26</v>
      </c>
      <c r="F57" s="7">
        <v>88.15</v>
      </c>
      <c r="G57" s="8">
        <v>36.32</v>
      </c>
      <c r="H57" s="8">
        <f>ROUND(G57*ROUND(1+(25.05/100),4),2)</f>
        <v>45.42</v>
      </c>
      <c r="I57" s="8">
        <f>ROUND(ROUND(F57,2)*ROUND(H57,2),2)</f>
        <v>4003.77</v>
      </c>
      <c r="J57" s="9">
        <f t="shared" si="0"/>
        <v>0.33922171561223602</v>
      </c>
    </row>
    <row r="58" spans="1:10" x14ac:dyDescent="0.25">
      <c r="A58" s="5" t="s">
        <v>144</v>
      </c>
      <c r="B58" s="6" t="s">
        <v>145</v>
      </c>
      <c r="C58" s="5" t="s">
        <v>146</v>
      </c>
      <c r="D58" s="6" t="s">
        <v>16</v>
      </c>
      <c r="E58" s="6" t="s">
        <v>26</v>
      </c>
      <c r="F58" s="7">
        <v>88.15</v>
      </c>
      <c r="G58" s="8">
        <v>59.24</v>
      </c>
      <c r="H58" s="8">
        <f>ROUND(G58*ROUND(1+(25.05/100),4),2)</f>
        <v>74.08</v>
      </c>
      <c r="I58" s="8">
        <f>ROUND(ROUND(F58,2)*ROUND(H58,2),2)</f>
        <v>6530.15</v>
      </c>
      <c r="J58" s="9">
        <f t="shared" si="0"/>
        <v>0.55327071390345672</v>
      </c>
    </row>
    <row r="59" spans="1:10" x14ac:dyDescent="0.25">
      <c r="A59" s="2" t="s">
        <v>147</v>
      </c>
      <c r="B59" s="84" t="s">
        <v>148</v>
      </c>
      <c r="C59" s="84"/>
      <c r="D59" s="84"/>
      <c r="E59" s="84"/>
      <c r="F59" s="84"/>
      <c r="G59" s="84">
        <f>ROUND(F60*G60,2)+ROUND(F61*G61,2)+ROUND(F62*G62,2)+ROUND(F63*G63,2)+ROUND(F64*G64,2)</f>
        <v>56215.59</v>
      </c>
      <c r="H59" s="84"/>
      <c r="I59" s="3">
        <f>ROUND(SUM(I60:I64),2)</f>
        <v>70297.41</v>
      </c>
      <c r="J59" s="4">
        <f t="shared" si="0"/>
        <v>5.9559884866754977</v>
      </c>
    </row>
    <row r="60" spans="1:10" x14ac:dyDescent="0.25">
      <c r="A60" s="5" t="s">
        <v>149</v>
      </c>
      <c r="B60" s="6" t="s">
        <v>150</v>
      </c>
      <c r="C60" s="5" t="s">
        <v>151</v>
      </c>
      <c r="D60" s="6" t="s">
        <v>16</v>
      </c>
      <c r="E60" s="6" t="s">
        <v>26</v>
      </c>
      <c r="F60" s="7">
        <v>177.3</v>
      </c>
      <c r="G60" s="8">
        <v>76.22</v>
      </c>
      <c r="H60" s="8">
        <f>ROUND(G60*ROUND(1+(25.05/100),4),2)</f>
        <v>95.31</v>
      </c>
      <c r="I60" s="8">
        <f>ROUND(ROUND(F60,2)*ROUND(H60,2),2)</f>
        <v>16898.46</v>
      </c>
      <c r="J60" s="9">
        <f t="shared" si="0"/>
        <v>1.4317317409353547</v>
      </c>
    </row>
    <row r="61" spans="1:10" x14ac:dyDescent="0.25">
      <c r="A61" s="5" t="s">
        <v>152</v>
      </c>
      <c r="B61" s="6" t="s">
        <v>153</v>
      </c>
      <c r="C61" s="5" t="s">
        <v>154</v>
      </c>
      <c r="D61" s="6" t="s">
        <v>16</v>
      </c>
      <c r="E61" s="6" t="s">
        <v>26</v>
      </c>
      <c r="F61" s="7">
        <v>177.3</v>
      </c>
      <c r="G61" s="8">
        <v>37.72</v>
      </c>
      <c r="H61" s="8">
        <f>ROUND(G61*ROUND(1+(25.05/100),4),2)</f>
        <v>47.17</v>
      </c>
      <c r="I61" s="8">
        <f>ROUND(ROUND(F61,2)*ROUND(H61,2),2)</f>
        <v>8363.24</v>
      </c>
      <c r="J61" s="9">
        <f t="shared" si="0"/>
        <v>0.70858031826925039</v>
      </c>
    </row>
    <row r="62" spans="1:10" x14ac:dyDescent="0.25">
      <c r="A62" s="5" t="s">
        <v>155</v>
      </c>
      <c r="B62" s="6" t="s">
        <v>156</v>
      </c>
      <c r="C62" s="5" t="s">
        <v>157</v>
      </c>
      <c r="D62" s="6" t="s">
        <v>16</v>
      </c>
      <c r="E62" s="6" t="s">
        <v>26</v>
      </c>
      <c r="F62" s="7">
        <v>192.34</v>
      </c>
      <c r="G62" s="8">
        <v>125.84</v>
      </c>
      <c r="H62" s="8">
        <f>ROUND(G62*ROUND(1+(25.05/100),4),2)</f>
        <v>157.36000000000001</v>
      </c>
      <c r="I62" s="8">
        <f>ROUND(ROUND(F62,2)*ROUND(H62,2),2)</f>
        <v>30266.62</v>
      </c>
      <c r="J62" s="9">
        <f t="shared" si="0"/>
        <v>2.5643567842767228</v>
      </c>
    </row>
    <row r="63" spans="1:10" x14ac:dyDescent="0.25">
      <c r="A63" s="5" t="s">
        <v>158</v>
      </c>
      <c r="B63" s="6" t="s">
        <v>159</v>
      </c>
      <c r="C63" s="5" t="s">
        <v>160</v>
      </c>
      <c r="D63" s="6" t="s">
        <v>16</v>
      </c>
      <c r="E63" s="6" t="s">
        <v>26</v>
      </c>
      <c r="F63" s="7">
        <v>164.92</v>
      </c>
      <c r="G63" s="8">
        <v>66.61</v>
      </c>
      <c r="H63" s="8">
        <f>ROUND(G63*ROUND(1+(25.05/100),4),2)</f>
        <v>83.3</v>
      </c>
      <c r="I63" s="8">
        <f>ROUND(ROUND(F63,2)*ROUND(H63,2),2)</f>
        <v>13737.84</v>
      </c>
      <c r="J63" s="9">
        <f t="shared" si="0"/>
        <v>1.1639463939253254</v>
      </c>
    </row>
    <row r="64" spans="1:10" x14ac:dyDescent="0.25">
      <c r="A64" s="5" t="s">
        <v>161</v>
      </c>
      <c r="B64" s="6" t="s">
        <v>159</v>
      </c>
      <c r="C64" s="5" t="s">
        <v>162</v>
      </c>
      <c r="D64" s="6" t="s">
        <v>16</v>
      </c>
      <c r="E64" s="6" t="s">
        <v>26</v>
      </c>
      <c r="F64" s="7">
        <v>12.38</v>
      </c>
      <c r="G64" s="8">
        <v>66.61</v>
      </c>
      <c r="H64" s="8">
        <f>ROUND(G64*ROUND(1+(25.05/100),4),2)</f>
        <v>83.3</v>
      </c>
      <c r="I64" s="8">
        <f>ROUND(ROUND(F64,2)*ROUND(H64,2),2)</f>
        <v>1031.25</v>
      </c>
      <c r="J64" s="9">
        <f t="shared" si="0"/>
        <v>8.7373249268843711E-2</v>
      </c>
    </row>
    <row r="65" spans="1:10" x14ac:dyDescent="0.25">
      <c r="A65" s="2" t="s">
        <v>163</v>
      </c>
      <c r="B65" s="84" t="s">
        <v>164</v>
      </c>
      <c r="C65" s="84"/>
      <c r="D65" s="84"/>
      <c r="E65" s="84"/>
      <c r="F65" s="84"/>
      <c r="G65" s="84">
        <f>ROUND(F66*G66,2)+ROUND(F96*G96,2)</f>
        <v>0</v>
      </c>
      <c r="H65" s="84"/>
      <c r="I65" s="3">
        <f>ROUND(I66+I96,2)</f>
        <v>44792.75</v>
      </c>
      <c r="J65" s="4">
        <f t="shared" si="0"/>
        <v>3.7950915017570899</v>
      </c>
    </row>
    <row r="66" spans="1:10" x14ac:dyDescent="0.25">
      <c r="A66" s="2" t="s">
        <v>165</v>
      </c>
      <c r="B66" s="84" t="s">
        <v>166</v>
      </c>
      <c r="C66" s="84"/>
      <c r="D66" s="84"/>
      <c r="E66" s="84"/>
      <c r="F66" s="84"/>
      <c r="G66" s="84">
        <f>ROUND(F67*G67,2)+ROUND(F74*G74,2)+ROUND(F80*G80,2)+ROUND(F84*G84,2)</f>
        <v>0</v>
      </c>
      <c r="H66" s="84"/>
      <c r="I66" s="3">
        <f>ROUND(I67+I74+I80+I84,2)</f>
        <v>39449.949999999997</v>
      </c>
      <c r="J66" s="4">
        <f t="shared" si="0"/>
        <v>3.3424196993875595</v>
      </c>
    </row>
    <row r="67" spans="1:10" x14ac:dyDescent="0.25">
      <c r="A67" s="2" t="s">
        <v>167</v>
      </c>
      <c r="B67" s="84" t="s">
        <v>168</v>
      </c>
      <c r="C67" s="84"/>
      <c r="D67" s="84"/>
      <c r="E67" s="84"/>
      <c r="F67" s="84"/>
      <c r="G67" s="84">
        <f>ROUND(F68*G68,2)+ROUND(F69*G69,2)+ROUND(F70*G70,2)+ROUND(F71*G71,2)+ROUND(F72*G72,2)+ROUND(F73*G73,2)</f>
        <v>4243.6899999999996</v>
      </c>
      <c r="H67" s="84"/>
      <c r="I67" s="3">
        <f>ROUND(SUM(I68:I73),2)</f>
        <v>5306.74</v>
      </c>
      <c r="J67" s="4">
        <f t="shared" si="0"/>
        <v>0.44961659813327864</v>
      </c>
    </row>
    <row r="68" spans="1:10" x14ac:dyDescent="0.25">
      <c r="A68" s="5" t="s">
        <v>169</v>
      </c>
      <c r="B68" s="6" t="s">
        <v>170</v>
      </c>
      <c r="C68" s="5" t="s">
        <v>171</v>
      </c>
      <c r="D68" s="6" t="s">
        <v>16</v>
      </c>
      <c r="E68" s="6" t="s">
        <v>47</v>
      </c>
      <c r="F68" s="7">
        <v>1</v>
      </c>
      <c r="G68" s="8">
        <v>1135.6300000000001</v>
      </c>
      <c r="H68" s="8">
        <f t="shared" ref="H68:H73" si="5">ROUND(G68*ROUND(1+(25.05/100),4),2)</f>
        <v>1420.11</v>
      </c>
      <c r="I68" s="8">
        <f t="shared" ref="I68:I73" si="6">ROUND(ROUND(F68,2)*ROUND(H68,2),2)</f>
        <v>1420.11</v>
      </c>
      <c r="J68" s="9">
        <f t="shared" si="0"/>
        <v>0.12031963638223285</v>
      </c>
    </row>
    <row r="69" spans="1:10" ht="16.5" x14ac:dyDescent="0.25">
      <c r="A69" s="5" t="s">
        <v>172</v>
      </c>
      <c r="B69" s="6" t="s">
        <v>173</v>
      </c>
      <c r="C69" s="5" t="s">
        <v>174</v>
      </c>
      <c r="D69" s="6" t="s">
        <v>73</v>
      </c>
      <c r="E69" s="6" t="s">
        <v>47</v>
      </c>
      <c r="F69" s="7">
        <v>1</v>
      </c>
      <c r="G69" s="8">
        <v>1468.23</v>
      </c>
      <c r="H69" s="8">
        <f t="shared" si="5"/>
        <v>1836.02</v>
      </c>
      <c r="I69" s="8">
        <f t="shared" si="6"/>
        <v>1836.02</v>
      </c>
      <c r="J69" s="9">
        <f t="shared" si="0"/>
        <v>0.15555785030068597</v>
      </c>
    </row>
    <row r="70" spans="1:10" x14ac:dyDescent="0.25">
      <c r="A70" s="5" t="s">
        <v>175</v>
      </c>
      <c r="B70" s="6" t="s">
        <v>176</v>
      </c>
      <c r="C70" s="5" t="s">
        <v>177</v>
      </c>
      <c r="D70" s="6" t="s">
        <v>16</v>
      </c>
      <c r="E70" s="6" t="s">
        <v>47</v>
      </c>
      <c r="F70" s="7">
        <v>1</v>
      </c>
      <c r="G70" s="8">
        <v>955.27</v>
      </c>
      <c r="H70" s="8">
        <f t="shared" si="5"/>
        <v>1194.57</v>
      </c>
      <c r="I70" s="8">
        <f t="shared" si="6"/>
        <v>1194.57</v>
      </c>
      <c r="J70" s="9">
        <f t="shared" si="0"/>
        <v>0.1012106301857771</v>
      </c>
    </row>
    <row r="71" spans="1:10" x14ac:dyDescent="0.25">
      <c r="A71" s="5" t="s">
        <v>178</v>
      </c>
      <c r="B71" s="6" t="s">
        <v>179</v>
      </c>
      <c r="C71" s="5" t="s">
        <v>180</v>
      </c>
      <c r="D71" s="6" t="s">
        <v>16</v>
      </c>
      <c r="E71" s="6" t="s">
        <v>47</v>
      </c>
      <c r="F71" s="7">
        <v>14</v>
      </c>
      <c r="G71" s="8">
        <v>21.64</v>
      </c>
      <c r="H71" s="8">
        <f t="shared" si="5"/>
        <v>27.06</v>
      </c>
      <c r="I71" s="8">
        <f t="shared" si="6"/>
        <v>378.84</v>
      </c>
      <c r="J71" s="9">
        <f t="shared" si="0"/>
        <v>3.2097436851402421E-2</v>
      </c>
    </row>
    <row r="72" spans="1:10" x14ac:dyDescent="0.25">
      <c r="A72" s="5" t="s">
        <v>181</v>
      </c>
      <c r="B72" s="6" t="s">
        <v>182</v>
      </c>
      <c r="C72" s="5" t="s">
        <v>183</v>
      </c>
      <c r="D72" s="6" t="s">
        <v>16</v>
      </c>
      <c r="E72" s="6" t="s">
        <v>47</v>
      </c>
      <c r="F72" s="7">
        <v>4</v>
      </c>
      <c r="G72" s="8">
        <v>57.79</v>
      </c>
      <c r="H72" s="8">
        <f t="shared" si="5"/>
        <v>72.27</v>
      </c>
      <c r="I72" s="8">
        <f t="shared" si="6"/>
        <v>289.08</v>
      </c>
      <c r="J72" s="9">
        <f t="shared" si="0"/>
        <v>2.449246923504227E-2</v>
      </c>
    </row>
    <row r="73" spans="1:10" ht="16.5" x14ac:dyDescent="0.25">
      <c r="A73" s="5" t="s">
        <v>184</v>
      </c>
      <c r="B73" s="6" t="s">
        <v>185</v>
      </c>
      <c r="C73" s="5" t="s">
        <v>186</v>
      </c>
      <c r="D73" s="6" t="s">
        <v>21</v>
      </c>
      <c r="E73" s="6" t="s">
        <v>47</v>
      </c>
      <c r="F73" s="7">
        <v>2</v>
      </c>
      <c r="G73" s="8">
        <v>75.22</v>
      </c>
      <c r="H73" s="8">
        <f t="shared" si="5"/>
        <v>94.06</v>
      </c>
      <c r="I73" s="8">
        <f t="shared" si="6"/>
        <v>188.12</v>
      </c>
      <c r="J73" s="9">
        <f t="shared" si="0"/>
        <v>1.5938575178138063E-2</v>
      </c>
    </row>
    <row r="74" spans="1:10" x14ac:dyDescent="0.25">
      <c r="A74" s="2" t="s">
        <v>187</v>
      </c>
      <c r="B74" s="84" t="s">
        <v>188</v>
      </c>
      <c r="C74" s="84"/>
      <c r="D74" s="84"/>
      <c r="E74" s="84"/>
      <c r="F74" s="84"/>
      <c r="G74" s="84">
        <f>ROUND(F75*G75,2)+ROUND(F76*G76,2)+ROUND(F77*G77,2)+ROUND(F78*G78,2)+ROUND(F79*G79,2)</f>
        <v>6862.43</v>
      </c>
      <c r="H74" s="84"/>
      <c r="I74" s="3">
        <f>ROUND(SUM(I75:I79),2)</f>
        <v>8580.64</v>
      </c>
      <c r="J74" s="4">
        <f t="shared" si="0"/>
        <v>0.72699965828481072</v>
      </c>
    </row>
    <row r="75" spans="1:10" ht="16.5" x14ac:dyDescent="0.25">
      <c r="A75" s="5" t="s">
        <v>189</v>
      </c>
      <c r="B75" s="6" t="s">
        <v>190</v>
      </c>
      <c r="C75" s="5" t="s">
        <v>191</v>
      </c>
      <c r="D75" s="6" t="s">
        <v>21</v>
      </c>
      <c r="E75" s="6" t="s">
        <v>129</v>
      </c>
      <c r="F75" s="7">
        <v>290.3</v>
      </c>
      <c r="G75" s="8">
        <v>20.25</v>
      </c>
      <c r="H75" s="8">
        <f>ROUND(G75*ROUND(1+(25.05/100),4),2)</f>
        <v>25.32</v>
      </c>
      <c r="I75" s="8">
        <f>ROUND(ROUND(F75,2)*ROUND(H75,2),2)</f>
        <v>7350.4</v>
      </c>
      <c r="J75" s="9">
        <f t="shared" si="0"/>
        <v>0.62276686683705096</v>
      </c>
    </row>
    <row r="76" spans="1:10" ht="16.5" x14ac:dyDescent="0.25">
      <c r="A76" s="5" t="s">
        <v>192</v>
      </c>
      <c r="B76" s="6" t="s">
        <v>193</v>
      </c>
      <c r="C76" s="5" t="s">
        <v>194</v>
      </c>
      <c r="D76" s="6" t="s">
        <v>21</v>
      </c>
      <c r="E76" s="6" t="s">
        <v>47</v>
      </c>
      <c r="F76" s="7">
        <v>13</v>
      </c>
      <c r="G76" s="8">
        <v>11.01</v>
      </c>
      <c r="H76" s="8">
        <f>ROUND(G76*ROUND(1+(25.05/100),4),2)</f>
        <v>13.77</v>
      </c>
      <c r="I76" s="8">
        <f>ROUND(ROUND(F76,2)*ROUND(H76,2),2)</f>
        <v>179.01</v>
      </c>
      <c r="J76" s="9">
        <f t="shared" ref="J76:J139" si="7">I76/VALOR_TOTAL*100</f>
        <v>1.5166725189445538E-2</v>
      </c>
    </row>
    <row r="77" spans="1:10" ht="16.5" x14ac:dyDescent="0.25">
      <c r="A77" s="5" t="s">
        <v>195</v>
      </c>
      <c r="B77" s="6" t="s">
        <v>196</v>
      </c>
      <c r="C77" s="5" t="s">
        <v>197</v>
      </c>
      <c r="D77" s="6" t="s">
        <v>21</v>
      </c>
      <c r="E77" s="6" t="s">
        <v>47</v>
      </c>
      <c r="F77" s="7">
        <v>25</v>
      </c>
      <c r="G77" s="8">
        <v>16.940000000000001</v>
      </c>
      <c r="H77" s="8">
        <f>ROUND(G77*ROUND(1+(25.05/100),4),2)</f>
        <v>21.18</v>
      </c>
      <c r="I77" s="8">
        <f>ROUND(ROUND(F77,2)*ROUND(H77,2),2)</f>
        <v>529.5</v>
      </c>
      <c r="J77" s="9">
        <f t="shared" si="7"/>
        <v>4.4862191988220848E-2</v>
      </c>
    </row>
    <row r="78" spans="1:10" ht="16.5" x14ac:dyDescent="0.25">
      <c r="A78" s="5" t="s">
        <v>198</v>
      </c>
      <c r="B78" s="6" t="s">
        <v>199</v>
      </c>
      <c r="C78" s="5" t="s">
        <v>200</v>
      </c>
      <c r="D78" s="6" t="s">
        <v>21</v>
      </c>
      <c r="E78" s="6" t="s">
        <v>47</v>
      </c>
      <c r="F78" s="7">
        <v>5</v>
      </c>
      <c r="G78" s="8">
        <v>29.02</v>
      </c>
      <c r="H78" s="8">
        <f>ROUND(G78*ROUND(1+(25.05/100),4),2)</f>
        <v>36.29</v>
      </c>
      <c r="I78" s="8">
        <f>ROUND(ROUND(F78,2)*ROUND(H78,2),2)</f>
        <v>181.45</v>
      </c>
      <c r="J78" s="9">
        <f t="shared" si="7"/>
        <v>1.5373455592564063E-2</v>
      </c>
    </row>
    <row r="79" spans="1:10" ht="16.5" x14ac:dyDescent="0.25">
      <c r="A79" s="5" t="s">
        <v>201</v>
      </c>
      <c r="B79" s="6" t="s">
        <v>202</v>
      </c>
      <c r="C79" s="5" t="s">
        <v>203</v>
      </c>
      <c r="D79" s="6" t="s">
        <v>73</v>
      </c>
      <c r="E79" s="6" t="s">
        <v>47</v>
      </c>
      <c r="F79" s="7">
        <v>2</v>
      </c>
      <c r="G79" s="8">
        <v>136.06</v>
      </c>
      <c r="H79" s="8">
        <f>ROUND(G79*ROUND(1+(25.05/100),4),2)</f>
        <v>170.14</v>
      </c>
      <c r="I79" s="8">
        <f>ROUND(ROUND(F79,2)*ROUND(H79,2),2)</f>
        <v>340.28</v>
      </c>
      <c r="J79" s="9">
        <f t="shared" si="7"/>
        <v>2.8830418677529345E-2</v>
      </c>
    </row>
    <row r="80" spans="1:10" x14ac:dyDescent="0.25">
      <c r="A80" s="2" t="s">
        <v>204</v>
      </c>
      <c r="B80" s="84" t="s">
        <v>205</v>
      </c>
      <c r="C80" s="84"/>
      <c r="D80" s="84"/>
      <c r="E80" s="84"/>
      <c r="F80" s="84"/>
      <c r="G80" s="84">
        <f>ROUND(F81*G81,2)+ROUND(F82*G82,2)+ROUND(F83*G83,2)</f>
        <v>12284.83</v>
      </c>
      <c r="H80" s="84"/>
      <c r="I80" s="3">
        <f>ROUND(SUM(I81:I83),2)</f>
        <v>15358.84</v>
      </c>
      <c r="J80" s="4">
        <f t="shared" si="7"/>
        <v>1.3012865510790668</v>
      </c>
    </row>
    <row r="81" spans="1:10" ht="16.5" x14ac:dyDescent="0.25">
      <c r="A81" s="5" t="s">
        <v>206</v>
      </c>
      <c r="B81" s="6" t="s">
        <v>207</v>
      </c>
      <c r="C81" s="5" t="s">
        <v>208</v>
      </c>
      <c r="D81" s="6" t="s">
        <v>21</v>
      </c>
      <c r="E81" s="6" t="s">
        <v>129</v>
      </c>
      <c r="F81" s="7">
        <v>743.1</v>
      </c>
      <c r="G81" s="8">
        <v>6.59</v>
      </c>
      <c r="H81" s="8">
        <f>ROUND(G81*ROUND(1+(25.05/100),4),2)</f>
        <v>8.24</v>
      </c>
      <c r="I81" s="8">
        <f>ROUND(ROUND(F81,2)*ROUND(H81,2),2)</f>
        <v>6123.14</v>
      </c>
      <c r="J81" s="9">
        <f t="shared" si="7"/>
        <v>0.5187865576029359</v>
      </c>
    </row>
    <row r="82" spans="1:10" ht="16.5" x14ac:dyDescent="0.25">
      <c r="A82" s="5" t="s">
        <v>209</v>
      </c>
      <c r="B82" s="6" t="s">
        <v>210</v>
      </c>
      <c r="C82" s="5" t="s">
        <v>211</v>
      </c>
      <c r="D82" s="6" t="s">
        <v>21</v>
      </c>
      <c r="E82" s="6" t="s">
        <v>129</v>
      </c>
      <c r="F82" s="7">
        <v>654.9</v>
      </c>
      <c r="G82" s="8">
        <v>9.1999999999999993</v>
      </c>
      <c r="H82" s="8">
        <f>ROUND(G82*ROUND(1+(25.05/100),4),2)</f>
        <v>11.5</v>
      </c>
      <c r="I82" s="8">
        <f>ROUND(ROUND(F82,2)*ROUND(H82,2),2)</f>
        <v>7531.35</v>
      </c>
      <c r="J82" s="9">
        <f t="shared" si="7"/>
        <v>0.63809795964209082</v>
      </c>
    </row>
    <row r="83" spans="1:10" ht="16.5" x14ac:dyDescent="0.25">
      <c r="A83" s="5" t="s">
        <v>212</v>
      </c>
      <c r="B83" s="6" t="s">
        <v>213</v>
      </c>
      <c r="C83" s="5" t="s">
        <v>214</v>
      </c>
      <c r="D83" s="6" t="s">
        <v>21</v>
      </c>
      <c r="E83" s="6" t="s">
        <v>129</v>
      </c>
      <c r="F83" s="7">
        <v>54.4</v>
      </c>
      <c r="G83" s="8">
        <v>25.05</v>
      </c>
      <c r="H83" s="8">
        <f>ROUND(G83*ROUND(1+(25.05/100),4),2)</f>
        <v>31.33</v>
      </c>
      <c r="I83" s="8">
        <f>ROUND(ROUND(F83,2)*ROUND(H83,2),2)</f>
        <v>1704.35</v>
      </c>
      <c r="J83" s="9">
        <f t="shared" si="7"/>
        <v>0.14440203383404002</v>
      </c>
    </row>
    <row r="84" spans="1:10" x14ac:dyDescent="0.25">
      <c r="A84" s="2" t="s">
        <v>215</v>
      </c>
      <c r="B84" s="84" t="s">
        <v>216</v>
      </c>
      <c r="C84" s="84"/>
      <c r="D84" s="84"/>
      <c r="E84" s="84"/>
      <c r="F84" s="84"/>
      <c r="G84" s="84">
        <f>ROUND(F85*G85,2)+ROUND(F86*G86,2)+ROUND(F87*G87,2)+ROUND(F88*G88,2)+ROUND(F89*G89,2)+ROUND(F90*G90,2)+ROUND(F91*G91,2)+ROUND(F92*G92,2)+ROUND(F93*G93,2)+ROUND(F94*G94,2)+ROUND(F95*G95,2)</f>
        <v>8159.76</v>
      </c>
      <c r="H84" s="84"/>
      <c r="I84" s="3">
        <f>ROUND(SUM(I85:I95),2)</f>
        <v>10203.73</v>
      </c>
      <c r="J84" s="4">
        <f t="shared" si="7"/>
        <v>0.86451689189040348</v>
      </c>
    </row>
    <row r="85" spans="1:10" ht="16.5" x14ac:dyDescent="0.25">
      <c r="A85" s="5" t="s">
        <v>217</v>
      </c>
      <c r="B85" s="6" t="s">
        <v>218</v>
      </c>
      <c r="C85" s="5" t="s">
        <v>219</v>
      </c>
      <c r="D85" s="6" t="s">
        <v>21</v>
      </c>
      <c r="E85" s="6" t="s">
        <v>47</v>
      </c>
      <c r="F85" s="7">
        <v>11</v>
      </c>
      <c r="G85" s="8">
        <v>28.16</v>
      </c>
      <c r="H85" s="8">
        <f t="shared" ref="H85:H95" si="8">ROUND(G85*ROUND(1+(25.05/100),4),2)</f>
        <v>35.21</v>
      </c>
      <c r="I85" s="8">
        <f t="shared" ref="I85:I95" si="9">ROUND(ROUND(F85,2)*ROUND(H85,2),2)</f>
        <v>387.31</v>
      </c>
      <c r="J85" s="9">
        <f t="shared" si="7"/>
        <v>3.2815062472063866E-2</v>
      </c>
    </row>
    <row r="86" spans="1:10" ht="16.5" x14ac:dyDescent="0.25">
      <c r="A86" s="5" t="s">
        <v>220</v>
      </c>
      <c r="B86" s="6" t="s">
        <v>221</v>
      </c>
      <c r="C86" s="5" t="s">
        <v>222</v>
      </c>
      <c r="D86" s="6" t="s">
        <v>21</v>
      </c>
      <c r="E86" s="6" t="s">
        <v>47</v>
      </c>
      <c r="F86" s="7">
        <v>13</v>
      </c>
      <c r="G86" s="8">
        <v>31.66</v>
      </c>
      <c r="H86" s="8">
        <f t="shared" si="8"/>
        <v>39.590000000000003</v>
      </c>
      <c r="I86" s="8">
        <f t="shared" si="9"/>
        <v>514.66999999999996</v>
      </c>
      <c r="J86" s="9">
        <f t="shared" si="7"/>
        <v>4.3605711710250461E-2</v>
      </c>
    </row>
    <row r="87" spans="1:10" ht="16.5" x14ac:dyDescent="0.25">
      <c r="A87" s="5" t="s">
        <v>223</v>
      </c>
      <c r="B87" s="6" t="s">
        <v>224</v>
      </c>
      <c r="C87" s="5" t="s">
        <v>225</v>
      </c>
      <c r="D87" s="6" t="s">
        <v>21</v>
      </c>
      <c r="E87" s="6" t="s">
        <v>47</v>
      </c>
      <c r="F87" s="7">
        <v>4</v>
      </c>
      <c r="G87" s="8">
        <v>40.700000000000003</v>
      </c>
      <c r="H87" s="8">
        <f t="shared" si="8"/>
        <v>50.9</v>
      </c>
      <c r="I87" s="8">
        <f t="shared" si="9"/>
        <v>203.6</v>
      </c>
      <c r="J87" s="9">
        <f t="shared" si="7"/>
        <v>1.7250127079890015E-2</v>
      </c>
    </row>
    <row r="88" spans="1:10" ht="16.5" x14ac:dyDescent="0.25">
      <c r="A88" s="5" t="s">
        <v>226</v>
      </c>
      <c r="B88" s="6" t="s">
        <v>227</v>
      </c>
      <c r="C88" s="5" t="s">
        <v>228</v>
      </c>
      <c r="D88" s="6" t="s">
        <v>21</v>
      </c>
      <c r="E88" s="6" t="s">
        <v>47</v>
      </c>
      <c r="F88" s="7">
        <v>4</v>
      </c>
      <c r="G88" s="8">
        <v>33.61</v>
      </c>
      <c r="H88" s="8">
        <f t="shared" si="8"/>
        <v>42.03</v>
      </c>
      <c r="I88" s="8">
        <f t="shared" si="9"/>
        <v>168.12</v>
      </c>
      <c r="J88" s="9">
        <f t="shared" si="7"/>
        <v>1.424406367716655E-2</v>
      </c>
    </row>
    <row r="89" spans="1:10" ht="16.5" x14ac:dyDescent="0.25">
      <c r="A89" s="5" t="s">
        <v>229</v>
      </c>
      <c r="B89" s="6" t="s">
        <v>230</v>
      </c>
      <c r="C89" s="5" t="s">
        <v>231</v>
      </c>
      <c r="D89" s="6" t="s">
        <v>21</v>
      </c>
      <c r="E89" s="6" t="s">
        <v>47</v>
      </c>
      <c r="F89" s="7">
        <v>4</v>
      </c>
      <c r="G89" s="8">
        <v>26.84</v>
      </c>
      <c r="H89" s="8">
        <f t="shared" si="8"/>
        <v>33.56</v>
      </c>
      <c r="I89" s="8">
        <f t="shared" si="9"/>
        <v>134.24</v>
      </c>
      <c r="J89" s="9">
        <f t="shared" si="7"/>
        <v>1.1373561194520806E-2</v>
      </c>
    </row>
    <row r="90" spans="1:10" ht="16.5" x14ac:dyDescent="0.25">
      <c r="A90" s="5" t="s">
        <v>232</v>
      </c>
      <c r="B90" s="6" t="s">
        <v>233</v>
      </c>
      <c r="C90" s="5" t="s">
        <v>234</v>
      </c>
      <c r="D90" s="6" t="s">
        <v>21</v>
      </c>
      <c r="E90" s="6" t="s">
        <v>47</v>
      </c>
      <c r="F90" s="7">
        <v>3</v>
      </c>
      <c r="G90" s="8">
        <v>45.66</v>
      </c>
      <c r="H90" s="8">
        <f t="shared" si="8"/>
        <v>57.1</v>
      </c>
      <c r="I90" s="8">
        <f t="shared" si="9"/>
        <v>171.3</v>
      </c>
      <c r="J90" s="9">
        <f t="shared" si="7"/>
        <v>1.4513491005821021E-2</v>
      </c>
    </row>
    <row r="91" spans="1:10" ht="16.5" x14ac:dyDescent="0.25">
      <c r="A91" s="5" t="s">
        <v>235</v>
      </c>
      <c r="B91" s="6" t="s">
        <v>236</v>
      </c>
      <c r="C91" s="5" t="s">
        <v>237</v>
      </c>
      <c r="D91" s="6" t="s">
        <v>21</v>
      </c>
      <c r="E91" s="6" t="s">
        <v>47</v>
      </c>
      <c r="F91" s="7">
        <v>1</v>
      </c>
      <c r="G91" s="8">
        <v>40.9</v>
      </c>
      <c r="H91" s="8">
        <f t="shared" si="8"/>
        <v>51.15</v>
      </c>
      <c r="I91" s="8">
        <f t="shared" si="9"/>
        <v>51.15</v>
      </c>
      <c r="J91" s="9">
        <f t="shared" si="7"/>
        <v>4.3337131637346477E-3</v>
      </c>
    </row>
    <row r="92" spans="1:10" ht="16.5" x14ac:dyDescent="0.25">
      <c r="A92" s="5" t="s">
        <v>238</v>
      </c>
      <c r="B92" s="6" t="s">
        <v>239</v>
      </c>
      <c r="C92" s="5" t="s">
        <v>240</v>
      </c>
      <c r="D92" s="6" t="s">
        <v>21</v>
      </c>
      <c r="E92" s="6" t="s">
        <v>47</v>
      </c>
      <c r="F92" s="7">
        <v>3</v>
      </c>
      <c r="G92" s="8">
        <v>54.96</v>
      </c>
      <c r="H92" s="8">
        <f t="shared" si="8"/>
        <v>68.73</v>
      </c>
      <c r="I92" s="8">
        <f t="shared" si="9"/>
        <v>206.19</v>
      </c>
      <c r="J92" s="9">
        <f t="shared" si="7"/>
        <v>1.7469566319265828E-2</v>
      </c>
    </row>
    <row r="93" spans="1:10" x14ac:dyDescent="0.25">
      <c r="A93" s="5" t="s">
        <v>241</v>
      </c>
      <c r="B93" s="6" t="s">
        <v>242</v>
      </c>
      <c r="C93" s="5" t="s">
        <v>243</v>
      </c>
      <c r="D93" s="6" t="s">
        <v>16</v>
      </c>
      <c r="E93" s="6" t="s">
        <v>47</v>
      </c>
      <c r="F93" s="7">
        <v>11</v>
      </c>
      <c r="G93" s="8">
        <v>313.69</v>
      </c>
      <c r="H93" s="8">
        <f t="shared" si="8"/>
        <v>392.27</v>
      </c>
      <c r="I93" s="8">
        <f t="shared" si="9"/>
        <v>4314.97</v>
      </c>
      <c r="J93" s="9">
        <f t="shared" si="7"/>
        <v>0.3655883145673528</v>
      </c>
    </row>
    <row r="94" spans="1:10" x14ac:dyDescent="0.25">
      <c r="A94" s="5" t="s">
        <v>244</v>
      </c>
      <c r="B94" s="6" t="s">
        <v>245</v>
      </c>
      <c r="C94" s="5" t="s">
        <v>246</v>
      </c>
      <c r="D94" s="6" t="s">
        <v>247</v>
      </c>
      <c r="E94" s="6" t="s">
        <v>47</v>
      </c>
      <c r="F94" s="7">
        <v>7</v>
      </c>
      <c r="G94" s="8">
        <v>232.07</v>
      </c>
      <c r="H94" s="8">
        <f t="shared" si="8"/>
        <v>290.2</v>
      </c>
      <c r="I94" s="8">
        <f t="shared" si="9"/>
        <v>2031.4</v>
      </c>
      <c r="J94" s="9">
        <f t="shared" si="7"/>
        <v>0.17211153315367672</v>
      </c>
    </row>
    <row r="95" spans="1:10" x14ac:dyDescent="0.25">
      <c r="A95" s="5" t="s">
        <v>248</v>
      </c>
      <c r="B95" s="6" t="s">
        <v>249</v>
      </c>
      <c r="C95" s="5" t="s">
        <v>250</v>
      </c>
      <c r="D95" s="6" t="s">
        <v>21</v>
      </c>
      <c r="E95" s="6" t="s">
        <v>47</v>
      </c>
      <c r="F95" s="7">
        <v>46</v>
      </c>
      <c r="G95" s="8">
        <v>35.130000000000003</v>
      </c>
      <c r="H95" s="8">
        <f t="shared" si="8"/>
        <v>43.93</v>
      </c>
      <c r="I95" s="8">
        <f t="shared" si="9"/>
        <v>2020.78</v>
      </c>
      <c r="J95" s="9">
        <f t="shared" si="7"/>
        <v>0.17121174754666083</v>
      </c>
    </row>
    <row r="96" spans="1:10" x14ac:dyDescent="0.25">
      <c r="A96" s="2" t="s">
        <v>251</v>
      </c>
      <c r="B96" s="84" t="s">
        <v>252</v>
      </c>
      <c r="C96" s="84"/>
      <c r="D96" s="84"/>
      <c r="E96" s="84"/>
      <c r="F96" s="84"/>
      <c r="G96" s="84">
        <f>ROUND(F97*G97,2)+ROUND(F107*G107,2)</f>
        <v>0</v>
      </c>
      <c r="H96" s="84"/>
      <c r="I96" s="3">
        <f>ROUND(I97+I107,2)</f>
        <v>5342.8</v>
      </c>
      <c r="J96" s="4">
        <f t="shared" si="7"/>
        <v>0.45267180236953036</v>
      </c>
    </row>
    <row r="97" spans="1:10" x14ac:dyDescent="0.25">
      <c r="A97" s="2" t="s">
        <v>253</v>
      </c>
      <c r="B97" s="84" t="s">
        <v>188</v>
      </c>
      <c r="C97" s="84"/>
      <c r="D97" s="84"/>
      <c r="E97" s="84"/>
      <c r="F97" s="84"/>
      <c r="G97" s="84">
        <f>ROUND(F98*G98,2)+ROUND(F99*G99,2)+ROUND(F100*G100,2)+ROUND(F101*G101,2)+ROUND(F102*G102,2)+ROUND(F103*G103,2)+ROUND(F104*G104,2)+ROUND(F105*G105,2)+ROUND(F106*G106,2)</f>
        <v>3668.84</v>
      </c>
      <c r="H97" s="84"/>
      <c r="I97" s="3">
        <f>ROUND(SUM(I98:I106),2)</f>
        <v>4587.58</v>
      </c>
      <c r="J97" s="4">
        <f t="shared" si="7"/>
        <v>0.38868535358134498</v>
      </c>
    </row>
    <row r="98" spans="1:10" ht="16.5" x14ac:dyDescent="0.25">
      <c r="A98" s="5" t="s">
        <v>254</v>
      </c>
      <c r="B98" s="6" t="s">
        <v>193</v>
      </c>
      <c r="C98" s="5" t="s">
        <v>194</v>
      </c>
      <c r="D98" s="6" t="s">
        <v>21</v>
      </c>
      <c r="E98" s="6" t="s">
        <v>47</v>
      </c>
      <c r="F98" s="7">
        <v>4</v>
      </c>
      <c r="G98" s="8">
        <v>11.01</v>
      </c>
      <c r="H98" s="8">
        <f t="shared" ref="H98:H106" si="10">ROUND(G98*ROUND(1+(25.05/100),4),2)</f>
        <v>13.77</v>
      </c>
      <c r="I98" s="8">
        <f t="shared" ref="I98:I106" si="11">ROUND(ROUND(F98,2)*ROUND(H98,2),2)</f>
        <v>55.08</v>
      </c>
      <c r="J98" s="9">
        <f t="shared" si="7"/>
        <v>4.6666846736755502E-3</v>
      </c>
    </row>
    <row r="99" spans="1:10" ht="16.5" x14ac:dyDescent="0.25">
      <c r="A99" s="5" t="s">
        <v>255</v>
      </c>
      <c r="B99" s="6" t="s">
        <v>199</v>
      </c>
      <c r="C99" s="5" t="s">
        <v>200</v>
      </c>
      <c r="D99" s="6" t="s">
        <v>21</v>
      </c>
      <c r="E99" s="6" t="s">
        <v>47</v>
      </c>
      <c r="F99" s="7">
        <v>1</v>
      </c>
      <c r="G99" s="8">
        <v>29.02</v>
      </c>
      <c r="H99" s="8">
        <f t="shared" si="10"/>
        <v>36.29</v>
      </c>
      <c r="I99" s="8">
        <f t="shared" si="11"/>
        <v>36.29</v>
      </c>
      <c r="J99" s="9">
        <f t="shared" si="7"/>
        <v>3.0746911185128129E-3</v>
      </c>
    </row>
    <row r="100" spans="1:10" x14ac:dyDescent="0.25">
      <c r="A100" s="5" t="s">
        <v>256</v>
      </c>
      <c r="B100" s="6" t="s">
        <v>257</v>
      </c>
      <c r="C100" s="5" t="s">
        <v>258</v>
      </c>
      <c r="D100" s="6" t="s">
        <v>21</v>
      </c>
      <c r="E100" s="6" t="s">
        <v>47</v>
      </c>
      <c r="F100" s="7">
        <v>5</v>
      </c>
      <c r="G100" s="8">
        <v>41.47</v>
      </c>
      <c r="H100" s="8">
        <f t="shared" si="10"/>
        <v>51.86</v>
      </c>
      <c r="I100" s="8">
        <f t="shared" si="11"/>
        <v>259.3</v>
      </c>
      <c r="J100" s="9">
        <f t="shared" si="7"/>
        <v>2.1969341610095686E-2</v>
      </c>
    </row>
    <row r="101" spans="1:10" x14ac:dyDescent="0.25">
      <c r="A101" s="5" t="s">
        <v>259</v>
      </c>
      <c r="B101" s="6" t="s">
        <v>260</v>
      </c>
      <c r="C101" s="5" t="s">
        <v>261</v>
      </c>
      <c r="D101" s="6" t="s">
        <v>16</v>
      </c>
      <c r="E101" s="6" t="s">
        <v>47</v>
      </c>
      <c r="F101" s="7">
        <v>1</v>
      </c>
      <c r="G101" s="8">
        <v>74.14</v>
      </c>
      <c r="H101" s="8">
        <f t="shared" si="10"/>
        <v>92.71</v>
      </c>
      <c r="I101" s="8">
        <f t="shared" si="11"/>
        <v>92.71</v>
      </c>
      <c r="J101" s="9">
        <f t="shared" si="7"/>
        <v>7.8549080627534542E-3</v>
      </c>
    </row>
    <row r="102" spans="1:10" ht="16.5" x14ac:dyDescent="0.25">
      <c r="A102" s="5" t="s">
        <v>262</v>
      </c>
      <c r="B102" s="6" t="s">
        <v>263</v>
      </c>
      <c r="C102" s="5" t="s">
        <v>264</v>
      </c>
      <c r="D102" s="6" t="s">
        <v>21</v>
      </c>
      <c r="E102" s="6" t="s">
        <v>47</v>
      </c>
      <c r="F102" s="7">
        <v>12</v>
      </c>
      <c r="G102" s="8">
        <v>12.69</v>
      </c>
      <c r="H102" s="8">
        <f t="shared" si="10"/>
        <v>15.87</v>
      </c>
      <c r="I102" s="8">
        <f t="shared" si="11"/>
        <v>190.44</v>
      </c>
      <c r="J102" s="9">
        <f t="shared" si="7"/>
        <v>1.6135138512250759E-2</v>
      </c>
    </row>
    <row r="103" spans="1:10" ht="16.5" x14ac:dyDescent="0.25">
      <c r="A103" s="5" t="s">
        <v>265</v>
      </c>
      <c r="B103" s="6" t="s">
        <v>266</v>
      </c>
      <c r="C103" s="5" t="s">
        <v>267</v>
      </c>
      <c r="D103" s="6" t="s">
        <v>21</v>
      </c>
      <c r="E103" s="6" t="s">
        <v>47</v>
      </c>
      <c r="F103" s="7">
        <v>24</v>
      </c>
      <c r="G103" s="8">
        <v>7.72</v>
      </c>
      <c r="H103" s="8">
        <f t="shared" si="10"/>
        <v>9.65</v>
      </c>
      <c r="I103" s="8">
        <f t="shared" si="11"/>
        <v>231.6</v>
      </c>
      <c r="J103" s="9">
        <f t="shared" si="7"/>
        <v>1.9622443181250136E-2</v>
      </c>
    </row>
    <row r="104" spans="1:10" ht="16.5" x14ac:dyDescent="0.25">
      <c r="A104" s="5" t="s">
        <v>268</v>
      </c>
      <c r="B104" s="6" t="s">
        <v>269</v>
      </c>
      <c r="C104" s="5" t="s">
        <v>270</v>
      </c>
      <c r="D104" s="6" t="s">
        <v>21</v>
      </c>
      <c r="E104" s="6" t="s">
        <v>129</v>
      </c>
      <c r="F104" s="7">
        <v>77.41</v>
      </c>
      <c r="G104" s="8">
        <v>11.19</v>
      </c>
      <c r="H104" s="8">
        <f t="shared" si="10"/>
        <v>13.99</v>
      </c>
      <c r="I104" s="8">
        <f t="shared" si="11"/>
        <v>1082.97</v>
      </c>
      <c r="J104" s="9">
        <f t="shared" si="7"/>
        <v>9.1755256010356057E-2</v>
      </c>
    </row>
    <row r="105" spans="1:10" x14ac:dyDescent="0.25">
      <c r="A105" s="5" t="s">
        <v>271</v>
      </c>
      <c r="B105" s="6" t="s">
        <v>272</v>
      </c>
      <c r="C105" s="5" t="s">
        <v>273</v>
      </c>
      <c r="D105" s="6" t="s">
        <v>16</v>
      </c>
      <c r="E105" s="6" t="s">
        <v>47</v>
      </c>
      <c r="F105" s="7">
        <v>1</v>
      </c>
      <c r="G105" s="8">
        <v>643.51</v>
      </c>
      <c r="H105" s="8">
        <f t="shared" si="10"/>
        <v>804.71</v>
      </c>
      <c r="I105" s="8">
        <f t="shared" si="11"/>
        <v>804.71</v>
      </c>
      <c r="J105" s="9">
        <f t="shared" si="7"/>
        <v>6.8179517497339373E-2</v>
      </c>
    </row>
    <row r="106" spans="1:10" x14ac:dyDescent="0.25">
      <c r="A106" s="5" t="s">
        <v>274</v>
      </c>
      <c r="B106" s="6" t="s">
        <v>275</v>
      </c>
      <c r="C106" s="5" t="s">
        <v>276</v>
      </c>
      <c r="D106" s="6" t="s">
        <v>16</v>
      </c>
      <c r="E106" s="6" t="s">
        <v>47</v>
      </c>
      <c r="F106" s="7">
        <v>1</v>
      </c>
      <c r="G106" s="8">
        <v>1467</v>
      </c>
      <c r="H106" s="8">
        <f t="shared" si="10"/>
        <v>1834.48</v>
      </c>
      <c r="I106" s="8">
        <f t="shared" si="11"/>
        <v>1834.48</v>
      </c>
      <c r="J106" s="9">
        <f t="shared" si="7"/>
        <v>0.15542737291511119</v>
      </c>
    </row>
    <row r="107" spans="1:10" x14ac:dyDescent="0.25">
      <c r="A107" s="2" t="s">
        <v>277</v>
      </c>
      <c r="B107" s="84" t="s">
        <v>278</v>
      </c>
      <c r="C107" s="84"/>
      <c r="D107" s="84"/>
      <c r="E107" s="84"/>
      <c r="F107" s="84"/>
      <c r="G107" s="84">
        <f>ROUND(F108*G108,2)</f>
        <v>603.91</v>
      </c>
      <c r="H107" s="84"/>
      <c r="I107" s="3">
        <f>ROUND(SUM(I108:I108),2)</f>
        <v>755.22</v>
      </c>
      <c r="J107" s="4">
        <f t="shared" si="7"/>
        <v>6.3986448788185366E-2</v>
      </c>
    </row>
    <row r="108" spans="1:10" ht="16.5" x14ac:dyDescent="0.25">
      <c r="A108" s="5" t="s">
        <v>279</v>
      </c>
      <c r="B108" s="6" t="s">
        <v>280</v>
      </c>
      <c r="C108" s="5" t="s">
        <v>281</v>
      </c>
      <c r="D108" s="6" t="s">
        <v>21</v>
      </c>
      <c r="E108" s="6" t="s">
        <v>129</v>
      </c>
      <c r="F108" s="7">
        <v>65.5</v>
      </c>
      <c r="G108" s="8">
        <v>9.2200000000000006</v>
      </c>
      <c r="H108" s="8">
        <f>ROUND(G108*ROUND(1+(25.05/100),4),2)</f>
        <v>11.53</v>
      </c>
      <c r="I108" s="8">
        <f>ROUND(ROUND(F108,2)*ROUND(H108,2),2)</f>
        <v>755.22</v>
      </c>
      <c r="J108" s="9">
        <f t="shared" si="7"/>
        <v>6.3986448788185366E-2</v>
      </c>
    </row>
    <row r="109" spans="1:10" x14ac:dyDescent="0.25">
      <c r="A109" s="2" t="s">
        <v>282</v>
      </c>
      <c r="B109" s="84" t="s">
        <v>283</v>
      </c>
      <c r="C109" s="84"/>
      <c r="D109" s="84"/>
      <c r="E109" s="84"/>
      <c r="F109" s="84"/>
      <c r="G109" s="84">
        <f>ROUND(F110*G110,2)+ROUND(F111*G111,2)+ROUND(F112*G112,2)+ROUND(F113*G113,2)+ROUND(F114*G114,2)+ROUND(F115*G115,2)+ROUND(F116*G116,2)</f>
        <v>19124.95</v>
      </c>
      <c r="H109" s="84"/>
      <c r="I109" s="3">
        <f>ROUND(SUM(I110:I116),2)</f>
        <v>23915.1</v>
      </c>
      <c r="J109" s="4">
        <f t="shared" si="7"/>
        <v>2.0262205998441933</v>
      </c>
    </row>
    <row r="110" spans="1:10" x14ac:dyDescent="0.25">
      <c r="A110" s="5" t="s">
        <v>284</v>
      </c>
      <c r="B110" s="6" t="s">
        <v>285</v>
      </c>
      <c r="C110" s="5" t="s">
        <v>286</v>
      </c>
      <c r="D110" s="6" t="s">
        <v>73</v>
      </c>
      <c r="E110" s="6" t="s">
        <v>129</v>
      </c>
      <c r="F110" s="7">
        <v>145.32</v>
      </c>
      <c r="G110" s="8">
        <v>14.35</v>
      </c>
      <c r="H110" s="8">
        <f t="shared" ref="H110:H116" si="12">ROUND(G110*ROUND(1+(25.05/100),4),2)</f>
        <v>17.940000000000001</v>
      </c>
      <c r="I110" s="8">
        <f t="shared" ref="I110:I116" si="13">ROUND(ROUND(F110,2)*ROUND(H110,2),2)</f>
        <v>2607.04</v>
      </c>
      <c r="J110" s="9">
        <f t="shared" si="7"/>
        <v>0.22088296317463885</v>
      </c>
    </row>
    <row r="111" spans="1:10" x14ac:dyDescent="0.25">
      <c r="A111" s="5" t="s">
        <v>287</v>
      </c>
      <c r="B111" s="6" t="s">
        <v>288</v>
      </c>
      <c r="C111" s="5" t="s">
        <v>289</v>
      </c>
      <c r="D111" s="6" t="s">
        <v>73</v>
      </c>
      <c r="E111" s="6" t="s">
        <v>47</v>
      </c>
      <c r="F111" s="7">
        <v>20</v>
      </c>
      <c r="G111" s="8">
        <v>41.18</v>
      </c>
      <c r="H111" s="8">
        <f t="shared" si="12"/>
        <v>51.5</v>
      </c>
      <c r="I111" s="8">
        <f t="shared" si="13"/>
        <v>1030</v>
      </c>
      <c r="J111" s="9">
        <f t="shared" si="7"/>
        <v>8.7267342300032982E-2</v>
      </c>
    </row>
    <row r="112" spans="1:10" x14ac:dyDescent="0.25">
      <c r="A112" s="5" t="s">
        <v>290</v>
      </c>
      <c r="B112" s="6" t="s">
        <v>291</v>
      </c>
      <c r="C112" s="5" t="s">
        <v>292</v>
      </c>
      <c r="D112" s="6" t="s">
        <v>73</v>
      </c>
      <c r="E112" s="6" t="s">
        <v>47</v>
      </c>
      <c r="F112" s="7">
        <v>15</v>
      </c>
      <c r="G112" s="8">
        <v>12.23</v>
      </c>
      <c r="H112" s="8">
        <f t="shared" si="12"/>
        <v>15.29</v>
      </c>
      <c r="I112" s="8">
        <f t="shared" si="13"/>
        <v>229.35</v>
      </c>
      <c r="J112" s="9">
        <f t="shared" si="7"/>
        <v>1.9431810637390839E-2</v>
      </c>
    </row>
    <row r="113" spans="1:10" x14ac:dyDescent="0.25">
      <c r="A113" s="5" t="s">
        <v>293</v>
      </c>
      <c r="B113" s="6" t="s">
        <v>294</v>
      </c>
      <c r="C113" s="5" t="s">
        <v>295</v>
      </c>
      <c r="D113" s="6" t="s">
        <v>73</v>
      </c>
      <c r="E113" s="6" t="s">
        <v>129</v>
      </c>
      <c r="F113" s="7">
        <v>45</v>
      </c>
      <c r="G113" s="8">
        <v>14.73</v>
      </c>
      <c r="H113" s="8">
        <f t="shared" si="12"/>
        <v>18.420000000000002</v>
      </c>
      <c r="I113" s="8">
        <f t="shared" si="13"/>
        <v>828.9</v>
      </c>
      <c r="J113" s="9">
        <f t="shared" si="7"/>
        <v>7.0229029157764411E-2</v>
      </c>
    </row>
    <row r="114" spans="1:10" x14ac:dyDescent="0.25">
      <c r="A114" s="5" t="s">
        <v>296</v>
      </c>
      <c r="B114" s="6" t="s">
        <v>297</v>
      </c>
      <c r="C114" s="5" t="s">
        <v>298</v>
      </c>
      <c r="D114" s="6" t="s">
        <v>73</v>
      </c>
      <c r="E114" s="6" t="s">
        <v>103</v>
      </c>
      <c r="F114" s="7">
        <v>83.76</v>
      </c>
      <c r="G114" s="8">
        <v>120.72</v>
      </c>
      <c r="H114" s="8">
        <f t="shared" si="12"/>
        <v>150.96</v>
      </c>
      <c r="I114" s="8">
        <f t="shared" si="13"/>
        <v>12644.41</v>
      </c>
      <c r="J114" s="9">
        <f t="shared" si="7"/>
        <v>1.0713049083999613</v>
      </c>
    </row>
    <row r="115" spans="1:10" x14ac:dyDescent="0.25">
      <c r="A115" s="5" t="s">
        <v>299</v>
      </c>
      <c r="B115" s="6" t="s">
        <v>300</v>
      </c>
      <c r="C115" s="5" t="s">
        <v>301</v>
      </c>
      <c r="D115" s="6" t="s">
        <v>16</v>
      </c>
      <c r="E115" s="6" t="s">
        <v>47</v>
      </c>
      <c r="F115" s="7">
        <v>20</v>
      </c>
      <c r="G115" s="8">
        <v>210.75</v>
      </c>
      <c r="H115" s="8">
        <f t="shared" si="12"/>
        <v>263.54000000000002</v>
      </c>
      <c r="I115" s="8">
        <f t="shared" si="13"/>
        <v>5270.8</v>
      </c>
      <c r="J115" s="9">
        <f t="shared" si="7"/>
        <v>0.44657156096603295</v>
      </c>
    </row>
    <row r="116" spans="1:10" ht="16.5" x14ac:dyDescent="0.25">
      <c r="A116" s="5" t="s">
        <v>302</v>
      </c>
      <c r="B116" s="6" t="s">
        <v>303</v>
      </c>
      <c r="C116" s="5" t="s">
        <v>304</v>
      </c>
      <c r="D116" s="6" t="s">
        <v>21</v>
      </c>
      <c r="E116" s="6" t="s">
        <v>47</v>
      </c>
      <c r="F116" s="7">
        <v>20</v>
      </c>
      <c r="G116" s="8">
        <v>52.16</v>
      </c>
      <c r="H116" s="8">
        <f t="shared" si="12"/>
        <v>65.23</v>
      </c>
      <c r="I116" s="8">
        <f t="shared" si="13"/>
        <v>1304.5999999999999</v>
      </c>
      <c r="J116" s="9">
        <f t="shared" si="7"/>
        <v>0.11053298520837189</v>
      </c>
    </row>
    <row r="117" spans="1:10" x14ac:dyDescent="0.25">
      <c r="A117" s="2" t="s">
        <v>305</v>
      </c>
      <c r="B117" s="84" t="s">
        <v>306</v>
      </c>
      <c r="C117" s="84"/>
      <c r="D117" s="84"/>
      <c r="E117" s="84"/>
      <c r="F117" s="84"/>
      <c r="G117" s="84">
        <f>ROUND(F118*G118,2)+ROUND(F119*G119,2)+ROUND(F120*G120,2)+ROUND(F121*G121,2)+ROUND(F122*G122,2)+ROUND(F123*G123,2)+ROUND(F124*G124,2)+ROUND(F125*G125,2)+ROUND(F126*G126,2)+ROUND(F127*G127,2)+ROUND(F128*G128,2)+ROUND(F129*G129,2)+ROUND(F130*G130,2)+ROUND(F131*G131,2)+ROUND(F132*G132,2)+ROUND(F133*G133,2)+ROUND(F134*G134,2)+ROUND(F135*G135,2)+ROUND(F136*G136,2)+ROUND(F137*G137,2)+ROUND(F138*G138,2)+ROUND(F139*G139,2)+ROUND(F140*G140,2)+ROUND(F141*G141,2)+ROUND(F142*G142,2)+ROUND(F143*G143,2)+ROUND(F144*G144,2)+ROUND(F145*G145,2)+ROUND(F146*G146,2)+ROUND(F147*G147,2)+ROUND(F148*G148,2)+ROUND(F149*G149,2)+ROUND(F150*G150,2)</f>
        <v>4985.7800000000007</v>
      </c>
      <c r="H117" s="84"/>
      <c r="I117" s="3">
        <f>ROUND(SUM(I118:I150),2)</f>
        <v>6234.44</v>
      </c>
      <c r="J117" s="4">
        <f t="shared" si="7"/>
        <v>0.52821651410584236</v>
      </c>
    </row>
    <row r="118" spans="1:10" ht="16.5" x14ac:dyDescent="0.25">
      <c r="A118" s="5" t="s">
        <v>307</v>
      </c>
      <c r="B118" s="6" t="s">
        <v>308</v>
      </c>
      <c r="C118" s="5" t="s">
        <v>309</v>
      </c>
      <c r="D118" s="6" t="s">
        <v>21</v>
      </c>
      <c r="E118" s="6" t="s">
        <v>129</v>
      </c>
      <c r="F118" s="7">
        <v>31.83</v>
      </c>
      <c r="G118" s="8">
        <v>11.82</v>
      </c>
      <c r="H118" s="8">
        <f t="shared" ref="H118:H150" si="14">ROUND(G118*ROUND(1+(25.05/100),4),2)</f>
        <v>14.78</v>
      </c>
      <c r="I118" s="8">
        <f t="shared" ref="I118:I150" si="15">ROUND(ROUND(F118,2)*ROUND(H118,2),2)</f>
        <v>470.45</v>
      </c>
      <c r="J118" s="9">
        <f t="shared" si="7"/>
        <v>3.9859146781602448E-2</v>
      </c>
    </row>
    <row r="119" spans="1:10" ht="16.5" x14ac:dyDescent="0.25">
      <c r="A119" s="5" t="s">
        <v>310</v>
      </c>
      <c r="B119" s="6" t="s">
        <v>311</v>
      </c>
      <c r="C119" s="5" t="s">
        <v>312</v>
      </c>
      <c r="D119" s="6" t="s">
        <v>21</v>
      </c>
      <c r="E119" s="6" t="s">
        <v>129</v>
      </c>
      <c r="F119" s="7">
        <v>29.05</v>
      </c>
      <c r="G119" s="8">
        <v>18.57</v>
      </c>
      <c r="H119" s="8">
        <f t="shared" si="14"/>
        <v>23.22</v>
      </c>
      <c r="I119" s="8">
        <f t="shared" si="15"/>
        <v>674.54</v>
      </c>
      <c r="J119" s="9">
        <f t="shared" si="7"/>
        <v>5.7150789393266267E-2</v>
      </c>
    </row>
    <row r="120" spans="1:10" ht="16.5" x14ac:dyDescent="0.25">
      <c r="A120" s="5" t="s">
        <v>313</v>
      </c>
      <c r="B120" s="6" t="s">
        <v>314</v>
      </c>
      <c r="C120" s="5" t="s">
        <v>315</v>
      </c>
      <c r="D120" s="6" t="s">
        <v>21</v>
      </c>
      <c r="E120" s="6" t="s">
        <v>129</v>
      </c>
      <c r="F120" s="7">
        <v>55.08</v>
      </c>
      <c r="G120" s="8">
        <v>16.98</v>
      </c>
      <c r="H120" s="8">
        <f t="shared" si="14"/>
        <v>21.23</v>
      </c>
      <c r="I120" s="8">
        <f t="shared" si="15"/>
        <v>1169.3499999999999</v>
      </c>
      <c r="J120" s="9">
        <f t="shared" si="7"/>
        <v>9.9073851183052009E-2</v>
      </c>
    </row>
    <row r="121" spans="1:10" ht="16.5" x14ac:dyDescent="0.25">
      <c r="A121" s="5" t="s">
        <v>316</v>
      </c>
      <c r="B121" s="6" t="s">
        <v>317</v>
      </c>
      <c r="C121" s="5" t="s">
        <v>318</v>
      </c>
      <c r="D121" s="6" t="s">
        <v>21</v>
      </c>
      <c r="E121" s="6" t="s">
        <v>129</v>
      </c>
      <c r="F121" s="7">
        <v>14.82</v>
      </c>
      <c r="G121" s="8">
        <v>18.77</v>
      </c>
      <c r="H121" s="8">
        <f t="shared" si="14"/>
        <v>23.47</v>
      </c>
      <c r="I121" s="8">
        <f t="shared" si="15"/>
        <v>347.83</v>
      </c>
      <c r="J121" s="9">
        <f t="shared" si="7"/>
        <v>2.9470096769146092E-2</v>
      </c>
    </row>
    <row r="122" spans="1:10" ht="16.5" x14ac:dyDescent="0.25">
      <c r="A122" s="5" t="s">
        <v>319</v>
      </c>
      <c r="B122" s="6" t="s">
        <v>320</v>
      </c>
      <c r="C122" s="5" t="s">
        <v>321</v>
      </c>
      <c r="D122" s="6" t="s">
        <v>21</v>
      </c>
      <c r="E122" s="6" t="s">
        <v>129</v>
      </c>
      <c r="F122" s="7">
        <v>9.9700000000000006</v>
      </c>
      <c r="G122" s="8">
        <v>30.16</v>
      </c>
      <c r="H122" s="8">
        <f t="shared" si="14"/>
        <v>37.72</v>
      </c>
      <c r="I122" s="8">
        <f t="shared" si="15"/>
        <v>376.07</v>
      </c>
      <c r="J122" s="9">
        <f t="shared" si="7"/>
        <v>3.1862747008517871E-2</v>
      </c>
    </row>
    <row r="123" spans="1:10" ht="16.5" x14ac:dyDescent="0.25">
      <c r="A123" s="5" t="s">
        <v>322</v>
      </c>
      <c r="B123" s="6" t="s">
        <v>323</v>
      </c>
      <c r="C123" s="5" t="s">
        <v>324</v>
      </c>
      <c r="D123" s="6" t="s">
        <v>21</v>
      </c>
      <c r="E123" s="6" t="s">
        <v>47</v>
      </c>
      <c r="F123" s="7">
        <v>10</v>
      </c>
      <c r="G123" s="8">
        <v>19.63</v>
      </c>
      <c r="H123" s="8">
        <f t="shared" si="14"/>
        <v>24.55</v>
      </c>
      <c r="I123" s="8">
        <f t="shared" si="15"/>
        <v>245.5</v>
      </c>
      <c r="J123" s="9">
        <f t="shared" si="7"/>
        <v>2.080012867442534E-2</v>
      </c>
    </row>
    <row r="124" spans="1:10" ht="16.5" x14ac:dyDescent="0.25">
      <c r="A124" s="5" t="s">
        <v>325</v>
      </c>
      <c r="B124" s="6" t="s">
        <v>326</v>
      </c>
      <c r="C124" s="5" t="s">
        <v>327</v>
      </c>
      <c r="D124" s="6" t="s">
        <v>21</v>
      </c>
      <c r="E124" s="6" t="s">
        <v>47</v>
      </c>
      <c r="F124" s="7">
        <v>1</v>
      </c>
      <c r="G124" s="8">
        <v>12.49</v>
      </c>
      <c r="H124" s="8">
        <f t="shared" si="14"/>
        <v>15.62</v>
      </c>
      <c r="I124" s="8">
        <f t="shared" si="15"/>
        <v>15.62</v>
      </c>
      <c r="J124" s="9">
        <f t="shared" si="7"/>
        <v>1.3234134822587525E-3</v>
      </c>
    </row>
    <row r="125" spans="1:10" ht="16.5" x14ac:dyDescent="0.25">
      <c r="A125" s="5" t="s">
        <v>328</v>
      </c>
      <c r="B125" s="6" t="s">
        <v>329</v>
      </c>
      <c r="C125" s="5" t="s">
        <v>330</v>
      </c>
      <c r="D125" s="6" t="s">
        <v>21</v>
      </c>
      <c r="E125" s="6" t="s">
        <v>47</v>
      </c>
      <c r="F125" s="7">
        <v>3</v>
      </c>
      <c r="G125" s="8">
        <v>11.89</v>
      </c>
      <c r="H125" s="8">
        <f t="shared" si="14"/>
        <v>14.87</v>
      </c>
      <c r="I125" s="8">
        <f t="shared" si="15"/>
        <v>44.61</v>
      </c>
      <c r="J125" s="9">
        <f t="shared" si="7"/>
        <v>3.7796079029169629E-3</v>
      </c>
    </row>
    <row r="126" spans="1:10" ht="16.5" x14ac:dyDescent="0.25">
      <c r="A126" s="5" t="s">
        <v>331</v>
      </c>
      <c r="B126" s="6" t="s">
        <v>332</v>
      </c>
      <c r="C126" s="5" t="s">
        <v>333</v>
      </c>
      <c r="D126" s="6" t="s">
        <v>21</v>
      </c>
      <c r="E126" s="6" t="s">
        <v>47</v>
      </c>
      <c r="F126" s="7">
        <v>1</v>
      </c>
      <c r="G126" s="8">
        <v>6.74</v>
      </c>
      <c r="H126" s="8">
        <f t="shared" si="14"/>
        <v>8.43</v>
      </c>
      <c r="I126" s="8">
        <f t="shared" si="15"/>
        <v>8.43</v>
      </c>
      <c r="J126" s="9">
        <f t="shared" si="7"/>
        <v>7.1423659765949333E-4</v>
      </c>
    </row>
    <row r="127" spans="1:10" ht="16.5" x14ac:dyDescent="0.25">
      <c r="A127" s="5" t="s">
        <v>334</v>
      </c>
      <c r="B127" s="6" t="s">
        <v>335</v>
      </c>
      <c r="C127" s="5" t="s">
        <v>336</v>
      </c>
      <c r="D127" s="6" t="s">
        <v>21</v>
      </c>
      <c r="E127" s="6" t="s">
        <v>47</v>
      </c>
      <c r="F127" s="7">
        <v>1</v>
      </c>
      <c r="G127" s="8">
        <v>794.14</v>
      </c>
      <c r="H127" s="8">
        <f t="shared" si="14"/>
        <v>993.07</v>
      </c>
      <c r="I127" s="8">
        <f t="shared" si="15"/>
        <v>993.07</v>
      </c>
      <c r="J127" s="9">
        <f t="shared" si="7"/>
        <v>8.4138426813489098E-2</v>
      </c>
    </row>
    <row r="128" spans="1:10" ht="16.5" x14ac:dyDescent="0.25">
      <c r="A128" s="5" t="s">
        <v>337</v>
      </c>
      <c r="B128" s="6" t="s">
        <v>338</v>
      </c>
      <c r="C128" s="5" t="s">
        <v>339</v>
      </c>
      <c r="D128" s="6" t="s">
        <v>21</v>
      </c>
      <c r="E128" s="6" t="s">
        <v>47</v>
      </c>
      <c r="F128" s="7">
        <v>2</v>
      </c>
      <c r="G128" s="8">
        <v>19.09</v>
      </c>
      <c r="H128" s="8">
        <f t="shared" si="14"/>
        <v>23.87</v>
      </c>
      <c r="I128" s="8">
        <f t="shared" si="15"/>
        <v>47.74</v>
      </c>
      <c r="J128" s="9">
        <f t="shared" si="7"/>
        <v>4.0447989528190056E-3</v>
      </c>
    </row>
    <row r="129" spans="1:10" ht="16.5" x14ac:dyDescent="0.25">
      <c r="A129" s="5" t="s">
        <v>340</v>
      </c>
      <c r="B129" s="6" t="s">
        <v>341</v>
      </c>
      <c r="C129" s="5" t="s">
        <v>342</v>
      </c>
      <c r="D129" s="6" t="s">
        <v>21</v>
      </c>
      <c r="E129" s="6" t="s">
        <v>47</v>
      </c>
      <c r="F129" s="7">
        <v>4</v>
      </c>
      <c r="G129" s="8">
        <v>26.94</v>
      </c>
      <c r="H129" s="8">
        <f t="shared" si="14"/>
        <v>33.69</v>
      </c>
      <c r="I129" s="8">
        <f t="shared" si="15"/>
        <v>134.76</v>
      </c>
      <c r="J129" s="9">
        <f t="shared" si="7"/>
        <v>1.1417618493546064E-2</v>
      </c>
    </row>
    <row r="130" spans="1:10" ht="16.5" x14ac:dyDescent="0.25">
      <c r="A130" s="5" t="s">
        <v>343</v>
      </c>
      <c r="B130" s="6" t="s">
        <v>344</v>
      </c>
      <c r="C130" s="5" t="s">
        <v>345</v>
      </c>
      <c r="D130" s="6" t="s">
        <v>21</v>
      </c>
      <c r="E130" s="6" t="s">
        <v>47</v>
      </c>
      <c r="F130" s="7">
        <v>10</v>
      </c>
      <c r="G130" s="8">
        <v>12.54</v>
      </c>
      <c r="H130" s="8">
        <f t="shared" si="14"/>
        <v>15.68</v>
      </c>
      <c r="I130" s="8">
        <f t="shared" si="15"/>
        <v>156.80000000000001</v>
      </c>
      <c r="J130" s="9">
        <f t="shared" si="7"/>
        <v>1.3284970167616672E-2</v>
      </c>
    </row>
    <row r="131" spans="1:10" x14ac:dyDescent="0.25">
      <c r="A131" s="5" t="s">
        <v>346</v>
      </c>
      <c r="B131" s="6" t="s">
        <v>347</v>
      </c>
      <c r="C131" s="5" t="s">
        <v>348</v>
      </c>
      <c r="D131" s="6" t="s">
        <v>21</v>
      </c>
      <c r="E131" s="6" t="s">
        <v>47</v>
      </c>
      <c r="F131" s="7">
        <v>1</v>
      </c>
      <c r="G131" s="8">
        <v>7.55</v>
      </c>
      <c r="H131" s="8">
        <f t="shared" si="14"/>
        <v>9.44</v>
      </c>
      <c r="I131" s="8">
        <f t="shared" si="15"/>
        <v>9.44</v>
      </c>
      <c r="J131" s="9">
        <f t="shared" si="7"/>
        <v>7.9980942845855473E-4</v>
      </c>
    </row>
    <row r="132" spans="1:10" x14ac:dyDescent="0.25">
      <c r="A132" s="5" t="s">
        <v>349</v>
      </c>
      <c r="B132" s="6" t="s">
        <v>350</v>
      </c>
      <c r="C132" s="5" t="s">
        <v>351</v>
      </c>
      <c r="D132" s="6" t="s">
        <v>73</v>
      </c>
      <c r="E132" s="6" t="s">
        <v>47</v>
      </c>
      <c r="F132" s="7">
        <v>1</v>
      </c>
      <c r="G132" s="8">
        <v>7.78</v>
      </c>
      <c r="H132" s="8">
        <f t="shared" si="14"/>
        <v>9.73</v>
      </c>
      <c r="I132" s="8">
        <f t="shared" si="15"/>
        <v>9.73</v>
      </c>
      <c r="J132" s="9">
        <f t="shared" si="7"/>
        <v>8.2437984522264185E-4</v>
      </c>
    </row>
    <row r="133" spans="1:10" ht="16.5" x14ac:dyDescent="0.25">
      <c r="A133" s="5" t="s">
        <v>352</v>
      </c>
      <c r="B133" s="6" t="s">
        <v>353</v>
      </c>
      <c r="C133" s="5" t="s">
        <v>354</v>
      </c>
      <c r="D133" s="6" t="s">
        <v>21</v>
      </c>
      <c r="E133" s="6" t="s">
        <v>47</v>
      </c>
      <c r="F133" s="7">
        <v>11</v>
      </c>
      <c r="G133" s="8">
        <v>7.96</v>
      </c>
      <c r="H133" s="8">
        <f t="shared" si="14"/>
        <v>9.9499999999999993</v>
      </c>
      <c r="I133" s="8">
        <f t="shared" si="15"/>
        <v>109.45</v>
      </c>
      <c r="J133" s="9">
        <f t="shared" si="7"/>
        <v>9.2732141890666132E-3</v>
      </c>
    </row>
    <row r="134" spans="1:10" ht="16.5" x14ac:dyDescent="0.25">
      <c r="A134" s="5" t="s">
        <v>355</v>
      </c>
      <c r="B134" s="6" t="s">
        <v>326</v>
      </c>
      <c r="C134" s="5" t="s">
        <v>327</v>
      </c>
      <c r="D134" s="6" t="s">
        <v>21</v>
      </c>
      <c r="E134" s="6" t="s">
        <v>47</v>
      </c>
      <c r="F134" s="7">
        <v>1</v>
      </c>
      <c r="G134" s="8">
        <v>12.49</v>
      </c>
      <c r="H134" s="8">
        <f t="shared" si="14"/>
        <v>15.62</v>
      </c>
      <c r="I134" s="8">
        <f t="shared" si="15"/>
        <v>15.62</v>
      </c>
      <c r="J134" s="9">
        <f t="shared" si="7"/>
        <v>1.3234134822587525E-3</v>
      </c>
    </row>
    <row r="135" spans="1:10" ht="16.5" x14ac:dyDescent="0.25">
      <c r="A135" s="5" t="s">
        <v>356</v>
      </c>
      <c r="B135" s="6" t="s">
        <v>357</v>
      </c>
      <c r="C135" s="5" t="s">
        <v>358</v>
      </c>
      <c r="D135" s="6" t="s">
        <v>21</v>
      </c>
      <c r="E135" s="6" t="s">
        <v>47</v>
      </c>
      <c r="F135" s="7">
        <v>1</v>
      </c>
      <c r="G135" s="8">
        <v>11.32</v>
      </c>
      <c r="H135" s="8">
        <f t="shared" si="14"/>
        <v>14.16</v>
      </c>
      <c r="I135" s="8">
        <f t="shared" si="15"/>
        <v>14.16</v>
      </c>
      <c r="J135" s="9">
        <f t="shared" si="7"/>
        <v>1.1997141426878322E-3</v>
      </c>
    </row>
    <row r="136" spans="1:10" ht="16.5" x14ac:dyDescent="0.25">
      <c r="A136" s="5" t="s">
        <v>359</v>
      </c>
      <c r="B136" s="6" t="s">
        <v>360</v>
      </c>
      <c r="C136" s="5" t="s">
        <v>361</v>
      </c>
      <c r="D136" s="6" t="s">
        <v>21</v>
      </c>
      <c r="E136" s="6" t="s">
        <v>47</v>
      </c>
      <c r="F136" s="7">
        <v>4</v>
      </c>
      <c r="G136" s="8">
        <v>12.17</v>
      </c>
      <c r="H136" s="8">
        <f t="shared" si="14"/>
        <v>15.22</v>
      </c>
      <c r="I136" s="8">
        <f t="shared" si="15"/>
        <v>60.88</v>
      </c>
      <c r="J136" s="9">
        <f t="shared" si="7"/>
        <v>5.1580930089572905E-3</v>
      </c>
    </row>
    <row r="137" spans="1:10" ht="16.5" x14ac:dyDescent="0.25">
      <c r="A137" s="5" t="s">
        <v>362</v>
      </c>
      <c r="B137" s="6" t="s">
        <v>363</v>
      </c>
      <c r="C137" s="5" t="s">
        <v>364</v>
      </c>
      <c r="D137" s="6" t="s">
        <v>21</v>
      </c>
      <c r="E137" s="6" t="s">
        <v>47</v>
      </c>
      <c r="F137" s="7">
        <v>4</v>
      </c>
      <c r="G137" s="8">
        <v>63.25</v>
      </c>
      <c r="H137" s="8">
        <f t="shared" si="14"/>
        <v>79.09</v>
      </c>
      <c r="I137" s="8">
        <f t="shared" si="15"/>
        <v>316.36</v>
      </c>
      <c r="J137" s="9">
        <f t="shared" si="7"/>
        <v>2.6803782922367417E-2</v>
      </c>
    </row>
    <row r="138" spans="1:10" ht="16.5" x14ac:dyDescent="0.25">
      <c r="A138" s="5" t="s">
        <v>365</v>
      </c>
      <c r="B138" s="6" t="s">
        <v>366</v>
      </c>
      <c r="C138" s="5" t="s">
        <v>367</v>
      </c>
      <c r="D138" s="6" t="s">
        <v>21</v>
      </c>
      <c r="E138" s="6" t="s">
        <v>47</v>
      </c>
      <c r="F138" s="7">
        <v>2</v>
      </c>
      <c r="G138" s="8">
        <v>60.22</v>
      </c>
      <c r="H138" s="8">
        <f t="shared" si="14"/>
        <v>75.31</v>
      </c>
      <c r="I138" s="8">
        <f t="shared" si="15"/>
        <v>150.62</v>
      </c>
      <c r="J138" s="9">
        <f t="shared" si="7"/>
        <v>1.2761366113816475E-2</v>
      </c>
    </row>
    <row r="139" spans="1:10" ht="16.5" x14ac:dyDescent="0.25">
      <c r="A139" s="5" t="s">
        <v>368</v>
      </c>
      <c r="B139" s="6" t="s">
        <v>369</v>
      </c>
      <c r="C139" s="5" t="s">
        <v>370</v>
      </c>
      <c r="D139" s="6" t="s">
        <v>21</v>
      </c>
      <c r="E139" s="6" t="s">
        <v>47</v>
      </c>
      <c r="F139" s="7">
        <v>2</v>
      </c>
      <c r="G139" s="8">
        <v>16.75</v>
      </c>
      <c r="H139" s="8">
        <f t="shared" si="14"/>
        <v>20.95</v>
      </c>
      <c r="I139" s="8">
        <f t="shared" si="15"/>
        <v>41.9</v>
      </c>
      <c r="J139" s="9">
        <f t="shared" si="7"/>
        <v>3.550001594535323E-3</v>
      </c>
    </row>
    <row r="140" spans="1:10" ht="16.5" x14ac:dyDescent="0.25">
      <c r="A140" s="5" t="s">
        <v>371</v>
      </c>
      <c r="B140" s="6" t="s">
        <v>372</v>
      </c>
      <c r="C140" s="5" t="s">
        <v>373</v>
      </c>
      <c r="D140" s="6" t="s">
        <v>21</v>
      </c>
      <c r="E140" s="6" t="s">
        <v>47</v>
      </c>
      <c r="F140" s="7">
        <v>1</v>
      </c>
      <c r="G140" s="8">
        <v>18.37</v>
      </c>
      <c r="H140" s="8">
        <f t="shared" si="14"/>
        <v>22.97</v>
      </c>
      <c r="I140" s="8">
        <f t="shared" si="15"/>
        <v>22.97</v>
      </c>
      <c r="J140" s="9">
        <f t="shared" ref="J140:J203" si="16">I140/VALOR_TOTAL*100</f>
        <v>1.9461464588657841E-3</v>
      </c>
    </row>
    <row r="141" spans="1:10" ht="16.5" x14ac:dyDescent="0.25">
      <c r="A141" s="5" t="s">
        <v>374</v>
      </c>
      <c r="B141" s="6" t="s">
        <v>375</v>
      </c>
      <c r="C141" s="5" t="s">
        <v>376</v>
      </c>
      <c r="D141" s="6" t="s">
        <v>21</v>
      </c>
      <c r="E141" s="6" t="s">
        <v>47</v>
      </c>
      <c r="F141" s="7">
        <v>2</v>
      </c>
      <c r="G141" s="8">
        <v>51.5</v>
      </c>
      <c r="H141" s="8">
        <f t="shared" si="14"/>
        <v>64.400000000000006</v>
      </c>
      <c r="I141" s="8">
        <f t="shared" si="15"/>
        <v>128.80000000000001</v>
      </c>
      <c r="J141" s="9">
        <f t="shared" si="16"/>
        <v>1.0912654066256553E-2</v>
      </c>
    </row>
    <row r="142" spans="1:10" ht="16.5" x14ac:dyDescent="0.25">
      <c r="A142" s="5" t="s">
        <v>377</v>
      </c>
      <c r="B142" s="6" t="s">
        <v>378</v>
      </c>
      <c r="C142" s="5" t="s">
        <v>379</v>
      </c>
      <c r="D142" s="6" t="s">
        <v>21</v>
      </c>
      <c r="E142" s="6" t="s">
        <v>47</v>
      </c>
      <c r="F142" s="7">
        <v>1</v>
      </c>
      <c r="G142" s="8">
        <v>14.27</v>
      </c>
      <c r="H142" s="8">
        <f t="shared" si="14"/>
        <v>17.84</v>
      </c>
      <c r="I142" s="8">
        <f t="shared" si="15"/>
        <v>17.84</v>
      </c>
      <c r="J142" s="9">
        <f t="shared" si="16"/>
        <v>1.5115042588665908E-3</v>
      </c>
    </row>
    <row r="143" spans="1:10" ht="16.5" x14ac:dyDescent="0.25">
      <c r="A143" s="5" t="s">
        <v>380</v>
      </c>
      <c r="B143" s="6" t="s">
        <v>381</v>
      </c>
      <c r="C143" s="5" t="s">
        <v>382</v>
      </c>
      <c r="D143" s="6" t="s">
        <v>21</v>
      </c>
      <c r="E143" s="6" t="s">
        <v>47</v>
      </c>
      <c r="F143" s="7">
        <v>1</v>
      </c>
      <c r="G143" s="8">
        <v>96.96</v>
      </c>
      <c r="H143" s="8">
        <f t="shared" si="14"/>
        <v>121.25</v>
      </c>
      <c r="I143" s="8">
        <f t="shared" si="15"/>
        <v>121.25</v>
      </c>
      <c r="J143" s="9">
        <f t="shared" si="16"/>
        <v>1.0272975974639807E-2</v>
      </c>
    </row>
    <row r="144" spans="1:10" ht="16.5" x14ac:dyDescent="0.25">
      <c r="A144" s="5" t="s">
        <v>383</v>
      </c>
      <c r="B144" s="6" t="s">
        <v>384</v>
      </c>
      <c r="C144" s="5" t="s">
        <v>385</v>
      </c>
      <c r="D144" s="6" t="s">
        <v>21</v>
      </c>
      <c r="E144" s="6" t="s">
        <v>47</v>
      </c>
      <c r="F144" s="7">
        <v>4</v>
      </c>
      <c r="G144" s="8">
        <v>42.85</v>
      </c>
      <c r="H144" s="8">
        <f t="shared" si="14"/>
        <v>53.58</v>
      </c>
      <c r="I144" s="8">
        <f t="shared" si="15"/>
        <v>214.32</v>
      </c>
      <c r="J144" s="9">
        <f t="shared" si="16"/>
        <v>1.8158385244410748E-2</v>
      </c>
    </row>
    <row r="145" spans="1:10" ht="16.5" x14ac:dyDescent="0.25">
      <c r="A145" s="5" t="s">
        <v>386</v>
      </c>
      <c r="B145" s="6" t="s">
        <v>387</v>
      </c>
      <c r="C145" s="5" t="s">
        <v>388</v>
      </c>
      <c r="D145" s="6" t="s">
        <v>21</v>
      </c>
      <c r="E145" s="6" t="s">
        <v>47</v>
      </c>
      <c r="F145" s="7">
        <v>1</v>
      </c>
      <c r="G145" s="8">
        <v>24.1</v>
      </c>
      <c r="H145" s="8">
        <f t="shared" si="14"/>
        <v>30.14</v>
      </c>
      <c r="I145" s="8">
        <f t="shared" si="15"/>
        <v>30.14</v>
      </c>
      <c r="J145" s="9">
        <f t="shared" si="16"/>
        <v>2.5536288319640723E-3</v>
      </c>
    </row>
    <row r="146" spans="1:10" x14ac:dyDescent="0.25">
      <c r="A146" s="5" t="s">
        <v>389</v>
      </c>
      <c r="B146" s="6" t="s">
        <v>390</v>
      </c>
      <c r="C146" s="5" t="s">
        <v>391</v>
      </c>
      <c r="D146" s="6" t="s">
        <v>73</v>
      </c>
      <c r="E146" s="6" t="s">
        <v>47</v>
      </c>
      <c r="F146" s="7">
        <v>1</v>
      </c>
      <c r="G146" s="8">
        <v>13.3</v>
      </c>
      <c r="H146" s="8">
        <f t="shared" si="14"/>
        <v>16.63</v>
      </c>
      <c r="I146" s="8">
        <f t="shared" si="15"/>
        <v>16.63</v>
      </c>
      <c r="J146" s="9">
        <f t="shared" si="16"/>
        <v>1.4089863130578141E-3</v>
      </c>
    </row>
    <row r="147" spans="1:10" ht="16.5" x14ac:dyDescent="0.25">
      <c r="A147" s="5" t="s">
        <v>392</v>
      </c>
      <c r="B147" s="6" t="s">
        <v>393</v>
      </c>
      <c r="C147" s="5" t="s">
        <v>394</v>
      </c>
      <c r="D147" s="6" t="s">
        <v>21</v>
      </c>
      <c r="E147" s="6" t="s">
        <v>47</v>
      </c>
      <c r="F147" s="7">
        <v>8</v>
      </c>
      <c r="G147" s="8">
        <v>7.07</v>
      </c>
      <c r="H147" s="8">
        <f t="shared" si="14"/>
        <v>8.84</v>
      </c>
      <c r="I147" s="8">
        <f t="shared" si="15"/>
        <v>70.72</v>
      </c>
      <c r="J147" s="9">
        <f t="shared" si="16"/>
        <v>5.9917926674352747E-3</v>
      </c>
    </row>
    <row r="148" spans="1:10" ht="16.5" x14ac:dyDescent="0.25">
      <c r="A148" s="5" t="s">
        <v>395</v>
      </c>
      <c r="B148" s="6" t="s">
        <v>396</v>
      </c>
      <c r="C148" s="5" t="s">
        <v>397</v>
      </c>
      <c r="D148" s="6" t="s">
        <v>21</v>
      </c>
      <c r="E148" s="6" t="s">
        <v>47</v>
      </c>
      <c r="F148" s="7">
        <v>4</v>
      </c>
      <c r="G148" s="8">
        <v>21.9</v>
      </c>
      <c r="H148" s="8">
        <f t="shared" si="14"/>
        <v>27.39</v>
      </c>
      <c r="I148" s="8">
        <f t="shared" si="15"/>
        <v>109.56</v>
      </c>
      <c r="J148" s="9">
        <f t="shared" si="16"/>
        <v>9.2825340023219554E-3</v>
      </c>
    </row>
    <row r="149" spans="1:10" ht="16.5" x14ac:dyDescent="0.25">
      <c r="A149" s="5" t="s">
        <v>398</v>
      </c>
      <c r="B149" s="6" t="s">
        <v>399</v>
      </c>
      <c r="C149" s="5" t="s">
        <v>400</v>
      </c>
      <c r="D149" s="6" t="s">
        <v>21</v>
      </c>
      <c r="E149" s="6" t="s">
        <v>47</v>
      </c>
      <c r="F149" s="7">
        <v>1</v>
      </c>
      <c r="G149" s="8">
        <v>24.09</v>
      </c>
      <c r="H149" s="8">
        <f t="shared" si="14"/>
        <v>30.12</v>
      </c>
      <c r="I149" s="8">
        <f t="shared" si="15"/>
        <v>30.12</v>
      </c>
      <c r="J149" s="9">
        <f t="shared" si="16"/>
        <v>2.551934320463101E-3</v>
      </c>
    </row>
    <row r="150" spans="1:10" ht="16.5" x14ac:dyDescent="0.25">
      <c r="A150" s="5" t="s">
        <v>401</v>
      </c>
      <c r="B150" s="6" t="s">
        <v>402</v>
      </c>
      <c r="C150" s="5" t="s">
        <v>403</v>
      </c>
      <c r="D150" s="6" t="s">
        <v>21</v>
      </c>
      <c r="E150" s="6" t="s">
        <v>47</v>
      </c>
      <c r="F150" s="7">
        <v>1</v>
      </c>
      <c r="G150" s="8">
        <v>47.31</v>
      </c>
      <c r="H150" s="8">
        <f t="shared" si="14"/>
        <v>59.16</v>
      </c>
      <c r="I150" s="8">
        <f t="shared" si="15"/>
        <v>59.16</v>
      </c>
      <c r="J150" s="9">
        <f t="shared" si="16"/>
        <v>5.0123650198737393E-3</v>
      </c>
    </row>
    <row r="151" spans="1:10" x14ac:dyDescent="0.25">
      <c r="A151" s="2" t="s">
        <v>404</v>
      </c>
      <c r="B151" s="84" t="s">
        <v>405</v>
      </c>
      <c r="C151" s="84"/>
      <c r="D151" s="84"/>
      <c r="E151" s="84"/>
      <c r="F151" s="84"/>
      <c r="G151" s="84">
        <f>ROUND(F152*G152,2)+ROUND(F153*G153,2)+ROUND(F154*G154,2)+ROUND(F155*G155,2)+ROUND(F156*G156,2)+ROUND(F157*G157,2)+ROUND(F158*G158,2)+ROUND(F159*G159,2)+ROUND(F160*G160,2)+ROUND(F161*G161,2)+ROUND(F162*G162,2)+ROUND(F163*G163,2)+ROUND(F164*G164,2)+ROUND(F165*G165,2)+ROUND(F166*G166,2)+ROUND(F167*G167,2)+ROUND(F168*G168,2)+ROUND(F169*G169,2)+ROUND(F170*G170,2)+ROUND(F171*G171,2)+ROUND(F172*G172,2)+ROUND(F173*G173,2)+ROUND(F174*G174,2)+ROUND(F175*G175,2)+ROUND(F176*G176,2)+ROUND(F177*G177,2)+ROUND(F178*G178,2)+ROUND(F179*G179,2)+ROUND(F180*G180,2)+ROUND(F181*G181,2)+ROUND(F182*G182,2)</f>
        <v>21256.15</v>
      </c>
      <c r="H151" s="84"/>
      <c r="I151" s="3">
        <f>ROUND(SUM(I152:I182),2)</f>
        <v>26580.87</v>
      </c>
      <c r="J151" s="4">
        <f t="shared" si="16"/>
        <v>2.2520794960414348</v>
      </c>
    </row>
    <row r="152" spans="1:10" ht="16.5" x14ac:dyDescent="0.25">
      <c r="A152" s="5" t="s">
        <v>406</v>
      </c>
      <c r="B152" s="6" t="s">
        <v>407</v>
      </c>
      <c r="C152" s="5" t="s">
        <v>408</v>
      </c>
      <c r="D152" s="6" t="s">
        <v>21</v>
      </c>
      <c r="E152" s="6" t="s">
        <v>129</v>
      </c>
      <c r="F152" s="7">
        <v>10.71</v>
      </c>
      <c r="G152" s="8">
        <v>20.91</v>
      </c>
      <c r="H152" s="8">
        <f t="shared" ref="H152:H182" si="17">ROUND(G152*ROUND(1+(25.05/100),4),2)</f>
        <v>26.15</v>
      </c>
      <c r="I152" s="8">
        <f t="shared" ref="I152:I182" si="18">ROUND(ROUND(F152,2)*ROUND(H152,2),2)</f>
        <v>280.07</v>
      </c>
      <c r="J152" s="9">
        <f t="shared" si="16"/>
        <v>2.3729091803854602E-2</v>
      </c>
    </row>
    <row r="153" spans="1:10" ht="16.5" x14ac:dyDescent="0.25">
      <c r="A153" s="5" t="s">
        <v>409</v>
      </c>
      <c r="B153" s="6" t="s">
        <v>410</v>
      </c>
      <c r="C153" s="5" t="s">
        <v>411</v>
      </c>
      <c r="D153" s="6" t="s">
        <v>21</v>
      </c>
      <c r="E153" s="6" t="s">
        <v>129</v>
      </c>
      <c r="F153" s="7">
        <v>21.03</v>
      </c>
      <c r="G153" s="8">
        <v>27.08</v>
      </c>
      <c r="H153" s="8">
        <f t="shared" si="17"/>
        <v>33.86</v>
      </c>
      <c r="I153" s="8">
        <f t="shared" si="18"/>
        <v>712.08</v>
      </c>
      <c r="J153" s="9">
        <f t="shared" si="16"/>
        <v>6.0331387480589804E-2</v>
      </c>
    </row>
    <row r="154" spans="1:10" ht="16.5" x14ac:dyDescent="0.25">
      <c r="A154" s="5" t="s">
        <v>412</v>
      </c>
      <c r="B154" s="6" t="s">
        <v>413</v>
      </c>
      <c r="C154" s="5" t="s">
        <v>414</v>
      </c>
      <c r="D154" s="6" t="s">
        <v>21</v>
      </c>
      <c r="E154" s="6" t="s">
        <v>129</v>
      </c>
      <c r="F154" s="7">
        <v>2.44</v>
      </c>
      <c r="G154" s="8">
        <v>33.909999999999997</v>
      </c>
      <c r="H154" s="8">
        <f t="shared" si="17"/>
        <v>42.4</v>
      </c>
      <c r="I154" s="8">
        <f t="shared" si="18"/>
        <v>103.46</v>
      </c>
      <c r="J154" s="9">
        <f t="shared" si="16"/>
        <v>8.7657079945256434E-3</v>
      </c>
    </row>
    <row r="155" spans="1:10" ht="16.5" x14ac:dyDescent="0.25">
      <c r="A155" s="5" t="s">
        <v>415</v>
      </c>
      <c r="B155" s="6" t="s">
        <v>416</v>
      </c>
      <c r="C155" s="5" t="s">
        <v>417</v>
      </c>
      <c r="D155" s="6" t="s">
        <v>21</v>
      </c>
      <c r="E155" s="6" t="s">
        <v>129</v>
      </c>
      <c r="F155" s="7">
        <v>30.97</v>
      </c>
      <c r="G155" s="8">
        <v>28.46</v>
      </c>
      <c r="H155" s="8">
        <f t="shared" si="17"/>
        <v>35.590000000000003</v>
      </c>
      <c r="I155" s="8">
        <f t="shared" si="18"/>
        <v>1102.22</v>
      </c>
      <c r="J155" s="9">
        <f t="shared" si="16"/>
        <v>9.3386223330041138E-2</v>
      </c>
    </row>
    <row r="156" spans="1:10" ht="16.5" x14ac:dyDescent="0.25">
      <c r="A156" s="5" t="s">
        <v>418</v>
      </c>
      <c r="B156" s="6" t="s">
        <v>419</v>
      </c>
      <c r="C156" s="5" t="s">
        <v>420</v>
      </c>
      <c r="D156" s="6" t="s">
        <v>21</v>
      </c>
      <c r="E156" s="6" t="s">
        <v>129</v>
      </c>
      <c r="F156" s="7">
        <v>0.59</v>
      </c>
      <c r="G156" s="8">
        <v>60.28</v>
      </c>
      <c r="H156" s="8">
        <f t="shared" si="17"/>
        <v>75.38</v>
      </c>
      <c r="I156" s="8">
        <f t="shared" si="18"/>
        <v>44.47</v>
      </c>
      <c r="J156" s="9">
        <f t="shared" si="16"/>
        <v>3.7677463224101621E-3</v>
      </c>
    </row>
    <row r="157" spans="1:10" ht="16.5" x14ac:dyDescent="0.25">
      <c r="A157" s="5" t="s">
        <v>421</v>
      </c>
      <c r="B157" s="6" t="s">
        <v>422</v>
      </c>
      <c r="C157" s="5" t="s">
        <v>423</v>
      </c>
      <c r="D157" s="6" t="s">
        <v>21</v>
      </c>
      <c r="E157" s="6" t="s">
        <v>47</v>
      </c>
      <c r="F157" s="7">
        <v>1</v>
      </c>
      <c r="G157" s="8">
        <v>389.78</v>
      </c>
      <c r="H157" s="8">
        <f t="shared" si="17"/>
        <v>487.42</v>
      </c>
      <c r="I157" s="8">
        <f t="shared" si="18"/>
        <v>487.42</v>
      </c>
      <c r="J157" s="9">
        <f t="shared" si="16"/>
        <v>4.1296939790176783E-2</v>
      </c>
    </row>
    <row r="158" spans="1:10" x14ac:dyDescent="0.25">
      <c r="A158" s="5" t="s">
        <v>424</v>
      </c>
      <c r="B158" s="6" t="s">
        <v>422</v>
      </c>
      <c r="C158" s="5" t="s">
        <v>425</v>
      </c>
      <c r="D158" s="6" t="s">
        <v>21</v>
      </c>
      <c r="E158" s="6" t="s">
        <v>47</v>
      </c>
      <c r="F158" s="7">
        <v>1</v>
      </c>
      <c r="G158" s="8">
        <v>389.78</v>
      </c>
      <c r="H158" s="8">
        <f t="shared" si="17"/>
        <v>487.42</v>
      </c>
      <c r="I158" s="8">
        <f t="shared" si="18"/>
        <v>487.42</v>
      </c>
      <c r="J158" s="9">
        <f t="shared" si="16"/>
        <v>4.1296939790176783E-2</v>
      </c>
    </row>
    <row r="159" spans="1:10" x14ac:dyDescent="0.25">
      <c r="A159" s="5" t="s">
        <v>426</v>
      </c>
      <c r="B159" s="6" t="s">
        <v>427</v>
      </c>
      <c r="C159" s="5" t="s">
        <v>428</v>
      </c>
      <c r="D159" s="6" t="s">
        <v>73</v>
      </c>
      <c r="E159" s="6" t="s">
        <v>47</v>
      </c>
      <c r="F159" s="7">
        <v>2</v>
      </c>
      <c r="G159" s="8">
        <v>559.91999999999996</v>
      </c>
      <c r="H159" s="8">
        <f t="shared" si="17"/>
        <v>700.18</v>
      </c>
      <c r="I159" s="8">
        <f t="shared" si="18"/>
        <v>1400.36</v>
      </c>
      <c r="J159" s="9">
        <f t="shared" si="16"/>
        <v>0.1186463062750235</v>
      </c>
    </row>
    <row r="160" spans="1:10" ht="24.75" x14ac:dyDescent="0.25">
      <c r="A160" s="5" t="s">
        <v>429</v>
      </c>
      <c r="B160" s="6" t="s">
        <v>430</v>
      </c>
      <c r="C160" s="5" t="s">
        <v>431</v>
      </c>
      <c r="D160" s="6" t="s">
        <v>21</v>
      </c>
      <c r="E160" s="6" t="s">
        <v>47</v>
      </c>
      <c r="F160" s="7">
        <v>3</v>
      </c>
      <c r="G160" s="8">
        <v>68.5</v>
      </c>
      <c r="H160" s="8">
        <f t="shared" si="17"/>
        <v>85.66</v>
      </c>
      <c r="I160" s="8">
        <f t="shared" si="18"/>
        <v>256.98</v>
      </c>
      <c r="J160" s="9">
        <f t="shared" si="16"/>
        <v>2.177277827598299E-2</v>
      </c>
    </row>
    <row r="161" spans="1:10" ht="16.5" x14ac:dyDescent="0.25">
      <c r="A161" s="5" t="s">
        <v>432</v>
      </c>
      <c r="B161" s="6" t="s">
        <v>433</v>
      </c>
      <c r="C161" s="5" t="s">
        <v>434</v>
      </c>
      <c r="D161" s="6" t="s">
        <v>21</v>
      </c>
      <c r="E161" s="6" t="s">
        <v>47</v>
      </c>
      <c r="F161" s="7">
        <v>3</v>
      </c>
      <c r="G161" s="8">
        <v>20.93</v>
      </c>
      <c r="H161" s="8">
        <f t="shared" si="17"/>
        <v>26.17</v>
      </c>
      <c r="I161" s="8">
        <f t="shared" si="18"/>
        <v>78.510000000000005</v>
      </c>
      <c r="J161" s="9">
        <f t="shared" si="16"/>
        <v>6.651804897063681E-3</v>
      </c>
    </row>
    <row r="162" spans="1:10" ht="24.75" x14ac:dyDescent="0.25">
      <c r="A162" s="5" t="s">
        <v>435</v>
      </c>
      <c r="B162" s="6" t="s">
        <v>436</v>
      </c>
      <c r="C162" s="5" t="s">
        <v>437</v>
      </c>
      <c r="D162" s="6" t="s">
        <v>21</v>
      </c>
      <c r="E162" s="6" t="s">
        <v>47</v>
      </c>
      <c r="F162" s="7">
        <v>2</v>
      </c>
      <c r="G162" s="8">
        <v>13.08</v>
      </c>
      <c r="H162" s="8">
        <f t="shared" si="17"/>
        <v>16.36</v>
      </c>
      <c r="I162" s="8">
        <f t="shared" si="18"/>
        <v>32.72</v>
      </c>
      <c r="J162" s="9">
        <f t="shared" si="16"/>
        <v>2.7722208155893974E-3</v>
      </c>
    </row>
    <row r="163" spans="1:10" ht="24.75" x14ac:dyDescent="0.25">
      <c r="A163" s="5" t="s">
        <v>438</v>
      </c>
      <c r="B163" s="6" t="s">
        <v>439</v>
      </c>
      <c r="C163" s="5" t="s">
        <v>440</v>
      </c>
      <c r="D163" s="6" t="s">
        <v>21</v>
      </c>
      <c r="E163" s="6" t="s">
        <v>47</v>
      </c>
      <c r="F163" s="7">
        <v>2</v>
      </c>
      <c r="G163" s="8">
        <v>46.73</v>
      </c>
      <c r="H163" s="8">
        <f t="shared" si="17"/>
        <v>58.44</v>
      </c>
      <c r="I163" s="8">
        <f t="shared" si="18"/>
        <v>116.88</v>
      </c>
      <c r="J163" s="9">
        <f t="shared" si="16"/>
        <v>9.902725211677529E-3</v>
      </c>
    </row>
    <row r="164" spans="1:10" x14ac:dyDescent="0.25">
      <c r="A164" s="5" t="s">
        <v>441</v>
      </c>
      <c r="B164" s="6" t="s">
        <v>442</v>
      </c>
      <c r="C164" s="5" t="s">
        <v>443</v>
      </c>
      <c r="D164" s="6" t="s">
        <v>73</v>
      </c>
      <c r="E164" s="6" t="s">
        <v>47</v>
      </c>
      <c r="F164" s="7">
        <v>1</v>
      </c>
      <c r="G164" s="8">
        <v>20.05</v>
      </c>
      <c r="H164" s="8">
        <f t="shared" si="17"/>
        <v>25.07</v>
      </c>
      <c r="I164" s="8">
        <f t="shared" si="18"/>
        <v>25.07</v>
      </c>
      <c r="J164" s="9">
        <f t="shared" si="16"/>
        <v>2.1240701664677931E-3</v>
      </c>
    </row>
    <row r="165" spans="1:10" x14ac:dyDescent="0.25">
      <c r="A165" s="5" t="s">
        <v>444</v>
      </c>
      <c r="B165" s="6" t="s">
        <v>445</v>
      </c>
      <c r="C165" s="5" t="s">
        <v>446</v>
      </c>
      <c r="D165" s="6" t="s">
        <v>73</v>
      </c>
      <c r="E165" s="6" t="s">
        <v>47</v>
      </c>
      <c r="F165" s="7">
        <v>1</v>
      </c>
      <c r="G165" s="8">
        <v>64.510000000000005</v>
      </c>
      <c r="H165" s="8">
        <f t="shared" si="17"/>
        <v>80.67</v>
      </c>
      <c r="I165" s="8">
        <f t="shared" si="18"/>
        <v>80.67</v>
      </c>
      <c r="J165" s="9">
        <f t="shared" si="16"/>
        <v>6.8348121391686037E-3</v>
      </c>
    </row>
    <row r="166" spans="1:10" ht="24.75" x14ac:dyDescent="0.25">
      <c r="A166" s="5" t="s">
        <v>447</v>
      </c>
      <c r="B166" s="6" t="s">
        <v>448</v>
      </c>
      <c r="C166" s="5" t="s">
        <v>449</v>
      </c>
      <c r="D166" s="6" t="s">
        <v>21</v>
      </c>
      <c r="E166" s="6" t="s">
        <v>47</v>
      </c>
      <c r="F166" s="7">
        <v>3</v>
      </c>
      <c r="G166" s="8">
        <v>10.06</v>
      </c>
      <c r="H166" s="8">
        <f t="shared" si="17"/>
        <v>12.58</v>
      </c>
      <c r="I166" s="8">
        <f t="shared" si="18"/>
        <v>37.74</v>
      </c>
      <c r="J166" s="9">
        <f t="shared" si="16"/>
        <v>3.197543202333248E-3</v>
      </c>
    </row>
    <row r="167" spans="1:10" ht="24.75" x14ac:dyDescent="0.25">
      <c r="A167" s="5" t="s">
        <v>450</v>
      </c>
      <c r="B167" s="6" t="s">
        <v>451</v>
      </c>
      <c r="C167" s="5" t="s">
        <v>452</v>
      </c>
      <c r="D167" s="6" t="s">
        <v>21</v>
      </c>
      <c r="E167" s="6" t="s">
        <v>47</v>
      </c>
      <c r="F167" s="7">
        <v>5</v>
      </c>
      <c r="G167" s="8">
        <v>9.81</v>
      </c>
      <c r="H167" s="8">
        <f t="shared" si="17"/>
        <v>12.27</v>
      </c>
      <c r="I167" s="8">
        <f t="shared" si="18"/>
        <v>61.35</v>
      </c>
      <c r="J167" s="9">
        <f t="shared" si="16"/>
        <v>5.1979140292301206E-3</v>
      </c>
    </row>
    <row r="168" spans="1:10" ht="24.75" x14ac:dyDescent="0.25">
      <c r="A168" s="5" t="s">
        <v>453</v>
      </c>
      <c r="B168" s="6" t="s">
        <v>454</v>
      </c>
      <c r="C168" s="5" t="s">
        <v>455</v>
      </c>
      <c r="D168" s="6" t="s">
        <v>21</v>
      </c>
      <c r="E168" s="6" t="s">
        <v>47</v>
      </c>
      <c r="F168" s="7">
        <v>7</v>
      </c>
      <c r="G168" s="8">
        <v>15.91</v>
      </c>
      <c r="H168" s="8">
        <f t="shared" si="17"/>
        <v>19.899999999999999</v>
      </c>
      <c r="I168" s="8">
        <f t="shared" si="18"/>
        <v>139.30000000000001</v>
      </c>
      <c r="J168" s="9">
        <f t="shared" si="16"/>
        <v>1.1802272604266599E-2</v>
      </c>
    </row>
    <row r="169" spans="1:10" ht="24.75" x14ac:dyDescent="0.25">
      <c r="A169" s="5" t="s">
        <v>456</v>
      </c>
      <c r="B169" s="6" t="s">
        <v>457</v>
      </c>
      <c r="C169" s="5" t="s">
        <v>458</v>
      </c>
      <c r="D169" s="6" t="s">
        <v>21</v>
      </c>
      <c r="E169" s="6" t="s">
        <v>47</v>
      </c>
      <c r="F169" s="7">
        <v>1</v>
      </c>
      <c r="G169" s="8">
        <v>24.52</v>
      </c>
      <c r="H169" s="8">
        <f t="shared" si="17"/>
        <v>30.66</v>
      </c>
      <c r="I169" s="8">
        <f t="shared" si="18"/>
        <v>30.66</v>
      </c>
      <c r="J169" s="9">
        <f t="shared" si="16"/>
        <v>2.5976861309893315E-3</v>
      </c>
    </row>
    <row r="170" spans="1:10" ht="24.75" x14ac:dyDescent="0.25">
      <c r="A170" s="5" t="s">
        <v>459</v>
      </c>
      <c r="B170" s="6" t="s">
        <v>460</v>
      </c>
      <c r="C170" s="5" t="s">
        <v>461</v>
      </c>
      <c r="D170" s="6" t="s">
        <v>21</v>
      </c>
      <c r="E170" s="6" t="s">
        <v>47</v>
      </c>
      <c r="F170" s="7">
        <v>1</v>
      </c>
      <c r="G170" s="8">
        <v>29.82</v>
      </c>
      <c r="H170" s="8">
        <f t="shared" si="17"/>
        <v>37.29</v>
      </c>
      <c r="I170" s="8">
        <f t="shared" si="18"/>
        <v>37.29</v>
      </c>
      <c r="J170" s="9">
        <f t="shared" si="16"/>
        <v>3.1594166935613888E-3</v>
      </c>
    </row>
    <row r="171" spans="1:10" ht="24.75" x14ac:dyDescent="0.25">
      <c r="A171" s="5" t="s">
        <v>462</v>
      </c>
      <c r="B171" s="6" t="s">
        <v>463</v>
      </c>
      <c r="C171" s="5" t="s">
        <v>464</v>
      </c>
      <c r="D171" s="6" t="s">
        <v>21</v>
      </c>
      <c r="E171" s="6" t="s">
        <v>47</v>
      </c>
      <c r="F171" s="7">
        <v>2</v>
      </c>
      <c r="G171" s="8">
        <v>46.88</v>
      </c>
      <c r="H171" s="8">
        <f t="shared" si="17"/>
        <v>58.62</v>
      </c>
      <c r="I171" s="8">
        <f t="shared" si="18"/>
        <v>117.24</v>
      </c>
      <c r="J171" s="9">
        <f t="shared" si="16"/>
        <v>9.933226418695016E-3</v>
      </c>
    </row>
    <row r="172" spans="1:10" ht="16.5" x14ac:dyDescent="0.25">
      <c r="A172" s="5" t="s">
        <v>465</v>
      </c>
      <c r="B172" s="6" t="s">
        <v>466</v>
      </c>
      <c r="C172" s="5" t="s">
        <v>467</v>
      </c>
      <c r="D172" s="6" t="s">
        <v>21</v>
      </c>
      <c r="E172" s="6" t="s">
        <v>47</v>
      </c>
      <c r="F172" s="7">
        <v>11</v>
      </c>
      <c r="G172" s="8">
        <v>9.17</v>
      </c>
      <c r="H172" s="8">
        <f t="shared" si="17"/>
        <v>11.47</v>
      </c>
      <c r="I172" s="8">
        <f t="shared" si="18"/>
        <v>126.17</v>
      </c>
      <c r="J172" s="9">
        <f t="shared" si="16"/>
        <v>1.0689825803878799E-2</v>
      </c>
    </row>
    <row r="173" spans="1:10" ht="16.5" x14ac:dyDescent="0.25">
      <c r="A173" s="5" t="s">
        <v>468</v>
      </c>
      <c r="B173" s="6" t="s">
        <v>469</v>
      </c>
      <c r="C173" s="5" t="s">
        <v>470</v>
      </c>
      <c r="D173" s="6" t="s">
        <v>21</v>
      </c>
      <c r="E173" s="6" t="s">
        <v>47</v>
      </c>
      <c r="F173" s="7">
        <v>2</v>
      </c>
      <c r="G173" s="8">
        <v>15.55</v>
      </c>
      <c r="H173" s="8">
        <f t="shared" si="17"/>
        <v>19.45</v>
      </c>
      <c r="I173" s="8">
        <f t="shared" si="18"/>
        <v>38.9</v>
      </c>
      <c r="J173" s="9">
        <f t="shared" si="16"/>
        <v>3.2958248693895952E-3</v>
      </c>
    </row>
    <row r="174" spans="1:10" ht="16.5" x14ac:dyDescent="0.25">
      <c r="A174" s="5" t="s">
        <v>471</v>
      </c>
      <c r="B174" s="6" t="s">
        <v>472</v>
      </c>
      <c r="C174" s="5" t="s">
        <v>473</v>
      </c>
      <c r="D174" s="6" t="s">
        <v>21</v>
      </c>
      <c r="E174" s="6" t="s">
        <v>47</v>
      </c>
      <c r="F174" s="7">
        <v>8</v>
      </c>
      <c r="G174" s="8">
        <v>17.64</v>
      </c>
      <c r="H174" s="8">
        <f t="shared" si="17"/>
        <v>22.06</v>
      </c>
      <c r="I174" s="8">
        <f t="shared" si="18"/>
        <v>176.48</v>
      </c>
      <c r="J174" s="9">
        <f t="shared" si="16"/>
        <v>1.4952369484572643E-2</v>
      </c>
    </row>
    <row r="175" spans="1:10" ht="16.5" x14ac:dyDescent="0.25">
      <c r="A175" s="5" t="s">
        <v>474</v>
      </c>
      <c r="B175" s="6" t="s">
        <v>475</v>
      </c>
      <c r="C175" s="5" t="s">
        <v>476</v>
      </c>
      <c r="D175" s="6" t="s">
        <v>21</v>
      </c>
      <c r="E175" s="6" t="s">
        <v>47</v>
      </c>
      <c r="F175" s="7">
        <v>2</v>
      </c>
      <c r="G175" s="8">
        <v>17.690000000000001</v>
      </c>
      <c r="H175" s="8">
        <f t="shared" si="17"/>
        <v>22.12</v>
      </c>
      <c r="I175" s="8">
        <f t="shared" si="18"/>
        <v>44.24</v>
      </c>
      <c r="J175" s="9">
        <f t="shared" si="16"/>
        <v>3.7482594401489901E-3</v>
      </c>
    </row>
    <row r="176" spans="1:10" ht="16.5" x14ac:dyDescent="0.25">
      <c r="A176" s="5" t="s">
        <v>477</v>
      </c>
      <c r="B176" s="6" t="s">
        <v>478</v>
      </c>
      <c r="C176" s="5" t="s">
        <v>479</v>
      </c>
      <c r="D176" s="6" t="s">
        <v>21</v>
      </c>
      <c r="E176" s="6" t="s">
        <v>47</v>
      </c>
      <c r="F176" s="7">
        <v>1</v>
      </c>
      <c r="G176" s="8">
        <v>21.67</v>
      </c>
      <c r="H176" s="8">
        <f t="shared" si="17"/>
        <v>27.1</v>
      </c>
      <c r="I176" s="8">
        <f t="shared" si="18"/>
        <v>27.1</v>
      </c>
      <c r="J176" s="9">
        <f t="shared" si="16"/>
        <v>2.2960630838164023E-3</v>
      </c>
    </row>
    <row r="177" spans="1:10" ht="16.5" x14ac:dyDescent="0.25">
      <c r="A177" s="5" t="s">
        <v>480</v>
      </c>
      <c r="B177" s="6" t="s">
        <v>481</v>
      </c>
      <c r="C177" s="5" t="s">
        <v>482</v>
      </c>
      <c r="D177" s="6" t="s">
        <v>21</v>
      </c>
      <c r="E177" s="6" t="s">
        <v>47</v>
      </c>
      <c r="F177" s="7">
        <v>2</v>
      </c>
      <c r="G177" s="8">
        <v>12.06</v>
      </c>
      <c r="H177" s="8">
        <f t="shared" si="17"/>
        <v>15.08</v>
      </c>
      <c r="I177" s="8">
        <f t="shared" si="18"/>
        <v>30.16</v>
      </c>
      <c r="J177" s="9">
        <f t="shared" si="16"/>
        <v>2.5553233434650437E-3</v>
      </c>
    </row>
    <row r="178" spans="1:10" ht="16.5" x14ac:dyDescent="0.25">
      <c r="A178" s="5" t="s">
        <v>483</v>
      </c>
      <c r="B178" s="6" t="s">
        <v>484</v>
      </c>
      <c r="C178" s="5" t="s">
        <v>485</v>
      </c>
      <c r="D178" s="6" t="s">
        <v>21</v>
      </c>
      <c r="E178" s="6" t="s">
        <v>47</v>
      </c>
      <c r="F178" s="7">
        <v>4</v>
      </c>
      <c r="G178" s="8">
        <v>26.13</v>
      </c>
      <c r="H178" s="8">
        <f t="shared" si="17"/>
        <v>32.68</v>
      </c>
      <c r="I178" s="8">
        <f t="shared" si="18"/>
        <v>130.72</v>
      </c>
      <c r="J178" s="9">
        <f t="shared" si="16"/>
        <v>1.1075327170349817E-2</v>
      </c>
    </row>
    <row r="179" spans="1:10" ht="16.5" x14ac:dyDescent="0.25">
      <c r="A179" s="5" t="s">
        <v>486</v>
      </c>
      <c r="B179" s="6" t="s">
        <v>487</v>
      </c>
      <c r="C179" s="5" t="s">
        <v>488</v>
      </c>
      <c r="D179" s="6" t="s">
        <v>21</v>
      </c>
      <c r="E179" s="6" t="s">
        <v>47</v>
      </c>
      <c r="F179" s="7">
        <v>3</v>
      </c>
      <c r="G179" s="8">
        <v>47.27</v>
      </c>
      <c r="H179" s="8">
        <f t="shared" si="17"/>
        <v>59.11</v>
      </c>
      <c r="I179" s="8">
        <f t="shared" si="18"/>
        <v>177.33</v>
      </c>
      <c r="J179" s="9">
        <f t="shared" si="16"/>
        <v>1.5024386223363932E-2</v>
      </c>
    </row>
    <row r="180" spans="1:10" ht="16.5" x14ac:dyDescent="0.25">
      <c r="A180" s="5" t="s">
        <v>489</v>
      </c>
      <c r="B180" s="6" t="s">
        <v>490</v>
      </c>
      <c r="C180" s="5" t="s">
        <v>491</v>
      </c>
      <c r="D180" s="6" t="s">
        <v>21</v>
      </c>
      <c r="E180" s="6" t="s">
        <v>47</v>
      </c>
      <c r="F180" s="7">
        <v>1</v>
      </c>
      <c r="G180" s="8">
        <v>5736.27</v>
      </c>
      <c r="H180" s="8">
        <f t="shared" si="17"/>
        <v>7173.21</v>
      </c>
      <c r="I180" s="8">
        <f t="shared" si="18"/>
        <v>7173.21</v>
      </c>
      <c r="J180" s="9">
        <f t="shared" si="16"/>
        <v>0.60775434219419389</v>
      </c>
    </row>
    <row r="181" spans="1:10" ht="16.5" x14ac:dyDescent="0.25">
      <c r="A181" s="5" t="s">
        <v>492</v>
      </c>
      <c r="B181" s="6" t="s">
        <v>493</v>
      </c>
      <c r="C181" s="5" t="s">
        <v>494</v>
      </c>
      <c r="D181" s="6" t="s">
        <v>21</v>
      </c>
      <c r="E181" s="6" t="s">
        <v>47</v>
      </c>
      <c r="F181" s="7">
        <v>1</v>
      </c>
      <c r="G181" s="8">
        <v>5458.74</v>
      </c>
      <c r="H181" s="8">
        <f t="shared" si="17"/>
        <v>6826.15</v>
      </c>
      <c r="I181" s="8">
        <f t="shared" si="18"/>
        <v>6826.15</v>
      </c>
      <c r="J181" s="9">
        <f t="shared" si="16"/>
        <v>0.57834948411783516</v>
      </c>
    </row>
    <row r="182" spans="1:10" ht="16.5" x14ac:dyDescent="0.25">
      <c r="A182" s="5" t="s">
        <v>495</v>
      </c>
      <c r="B182" s="6" t="s">
        <v>496</v>
      </c>
      <c r="C182" s="5" t="s">
        <v>497</v>
      </c>
      <c r="D182" s="6" t="s">
        <v>21</v>
      </c>
      <c r="E182" s="6" t="s">
        <v>47</v>
      </c>
      <c r="F182" s="7">
        <v>1</v>
      </c>
      <c r="G182" s="8">
        <v>4956.82</v>
      </c>
      <c r="H182" s="8">
        <f t="shared" si="17"/>
        <v>6198.5</v>
      </c>
      <c r="I182" s="8">
        <f t="shared" si="18"/>
        <v>6198.5</v>
      </c>
      <c r="J182" s="9">
        <f t="shared" si="16"/>
        <v>0.52517147693859656</v>
      </c>
    </row>
    <row r="183" spans="1:10" x14ac:dyDescent="0.25">
      <c r="A183" s="2" t="s">
        <v>19</v>
      </c>
      <c r="B183" s="84" t="s">
        <v>498</v>
      </c>
      <c r="C183" s="84"/>
      <c r="D183" s="84"/>
      <c r="E183" s="84"/>
      <c r="F183" s="84"/>
      <c r="G183" s="84">
        <f>ROUND(F184*G184,2)+ROUND(F185*G185,2)</f>
        <v>6129.28</v>
      </c>
      <c r="H183" s="84"/>
      <c r="I183" s="3">
        <f>ROUND(SUM(I184:I185),2)</f>
        <v>7664.64</v>
      </c>
      <c r="J183" s="4">
        <f t="shared" si="16"/>
        <v>0.64939103154031541</v>
      </c>
    </row>
    <row r="184" spans="1:10" x14ac:dyDescent="0.25">
      <c r="A184" s="5" t="s">
        <v>499</v>
      </c>
      <c r="B184" s="6" t="s">
        <v>500</v>
      </c>
      <c r="C184" s="5" t="s">
        <v>501</v>
      </c>
      <c r="D184" s="6" t="s">
        <v>16</v>
      </c>
      <c r="E184" s="6" t="s">
        <v>502</v>
      </c>
      <c r="F184" s="7">
        <v>4</v>
      </c>
      <c r="G184" s="8">
        <v>1267.32</v>
      </c>
      <c r="H184" s="8">
        <f>ROUND(G184*ROUND(1+(25.05/100),4),2)</f>
        <v>1584.78</v>
      </c>
      <c r="I184" s="8">
        <f>ROUND(ROUND(F184,2)*ROUND(H184,2),2)</f>
        <v>6339.12</v>
      </c>
      <c r="J184" s="9">
        <f t="shared" si="16"/>
        <v>0.53708558730192735</v>
      </c>
    </row>
    <row r="185" spans="1:10" x14ac:dyDescent="0.25">
      <c r="A185" s="5" t="s">
        <v>503</v>
      </c>
      <c r="B185" s="6" t="s">
        <v>504</v>
      </c>
      <c r="C185" s="5" t="s">
        <v>505</v>
      </c>
      <c r="D185" s="6" t="s">
        <v>16</v>
      </c>
      <c r="E185" s="6" t="s">
        <v>502</v>
      </c>
      <c r="F185" s="7">
        <v>4</v>
      </c>
      <c r="G185" s="8">
        <v>265</v>
      </c>
      <c r="H185" s="8">
        <f>ROUND(G185*ROUND(1+(25.05/100),4),2)</f>
        <v>331.38</v>
      </c>
      <c r="I185" s="8">
        <f>ROUND(ROUND(F185,2)*ROUND(H185,2),2)</f>
        <v>1325.52</v>
      </c>
      <c r="J185" s="9">
        <f t="shared" si="16"/>
        <v>0.11230544423838809</v>
      </c>
    </row>
    <row r="186" spans="1:10" x14ac:dyDescent="0.25">
      <c r="A186" s="2" t="s">
        <v>506</v>
      </c>
      <c r="B186" s="84" t="s">
        <v>507</v>
      </c>
      <c r="C186" s="84"/>
      <c r="D186" s="84"/>
      <c r="E186" s="84"/>
      <c r="F186" s="84"/>
      <c r="G186" s="84">
        <f>ROUND(F187*G187,2)+ROUND(F188*G188,2)+ROUND(F189*G189,2)+ROUND(F190*G190,2)+ROUND(F191*G191,2)+ROUND(F192*G192,2)+ROUND(F193*G193,2)+ROUND(F194*G194,2)+ROUND(F195*G195,2)+ROUND(F196*G196,2)+ROUND(F197*G197,2)+ROUND(F198*G198,2)+ROUND(F199*G199,2)+ROUND(F200*G200,2)+ROUND(F201*G201,2)+ROUND(F202*G202,2)+ROUND(F203*G203,2)+ROUND(F204*G204,2)+ROUND(F205*G205,2)</f>
        <v>12548.820000000002</v>
      </c>
      <c r="H186" s="84"/>
      <c r="I186" s="3">
        <f>ROUND(SUM(I187:I205),2)</f>
        <v>15692.32</v>
      </c>
      <c r="J186" s="4">
        <f t="shared" si="16"/>
        <v>1.3295408358462657</v>
      </c>
    </row>
    <row r="187" spans="1:10" x14ac:dyDescent="0.25">
      <c r="A187" s="5" t="s">
        <v>508</v>
      </c>
      <c r="B187" s="6" t="s">
        <v>509</v>
      </c>
      <c r="C187" s="5" t="s">
        <v>510</v>
      </c>
      <c r="D187" s="6" t="s">
        <v>16</v>
      </c>
      <c r="E187" s="6" t="s">
        <v>47</v>
      </c>
      <c r="F187" s="7">
        <v>2</v>
      </c>
      <c r="G187" s="8">
        <v>1357.98</v>
      </c>
      <c r="H187" s="8">
        <f t="shared" ref="H187:H205" si="19">ROUND(G187*ROUND(1+(25.05/100),4),2)</f>
        <v>1698.15</v>
      </c>
      <c r="I187" s="8">
        <f t="shared" ref="I187:I205" si="20">ROUND(ROUND(F187,2)*ROUND(H187,2),2)</f>
        <v>3396.3</v>
      </c>
      <c r="J187" s="9">
        <f t="shared" si="16"/>
        <v>0.28775347053747774</v>
      </c>
    </row>
    <row r="188" spans="1:10" x14ac:dyDescent="0.25">
      <c r="A188" s="5" t="s">
        <v>511</v>
      </c>
      <c r="B188" s="6" t="s">
        <v>512</v>
      </c>
      <c r="C188" s="5" t="s">
        <v>513</v>
      </c>
      <c r="D188" s="6" t="s">
        <v>16</v>
      </c>
      <c r="E188" s="6" t="s">
        <v>47</v>
      </c>
      <c r="F188" s="7">
        <v>2</v>
      </c>
      <c r="G188" s="8">
        <v>1233.1400000000001</v>
      </c>
      <c r="H188" s="8">
        <f t="shared" si="19"/>
        <v>1542.04</v>
      </c>
      <c r="I188" s="8">
        <f t="shared" si="20"/>
        <v>3084.08</v>
      </c>
      <c r="J188" s="9">
        <f t="shared" si="16"/>
        <v>0.26130045149581138</v>
      </c>
    </row>
    <row r="189" spans="1:10" x14ac:dyDescent="0.25">
      <c r="A189" s="5" t="s">
        <v>514</v>
      </c>
      <c r="B189" s="6" t="s">
        <v>515</v>
      </c>
      <c r="C189" s="5" t="s">
        <v>516</v>
      </c>
      <c r="D189" s="6" t="s">
        <v>16</v>
      </c>
      <c r="E189" s="6" t="s">
        <v>47</v>
      </c>
      <c r="F189" s="7">
        <v>2</v>
      </c>
      <c r="G189" s="8">
        <v>69.569999999999993</v>
      </c>
      <c r="H189" s="8">
        <f t="shared" si="19"/>
        <v>87</v>
      </c>
      <c r="I189" s="8">
        <f t="shared" si="20"/>
        <v>174</v>
      </c>
      <c r="J189" s="9">
        <f t="shared" si="16"/>
        <v>1.4742250058452176E-2</v>
      </c>
    </row>
    <row r="190" spans="1:10" x14ac:dyDescent="0.25">
      <c r="A190" s="5" t="s">
        <v>517</v>
      </c>
      <c r="B190" s="6" t="s">
        <v>518</v>
      </c>
      <c r="C190" s="5" t="s">
        <v>519</v>
      </c>
      <c r="D190" s="6" t="s">
        <v>16</v>
      </c>
      <c r="E190" s="6" t="s">
        <v>47</v>
      </c>
      <c r="F190" s="7">
        <v>1</v>
      </c>
      <c r="G190" s="8">
        <v>931.64</v>
      </c>
      <c r="H190" s="8">
        <f t="shared" si="19"/>
        <v>1165.02</v>
      </c>
      <c r="I190" s="8">
        <f t="shared" si="20"/>
        <v>1165.02</v>
      </c>
      <c r="J190" s="9">
        <f t="shared" si="16"/>
        <v>9.8706989443091683E-2</v>
      </c>
    </row>
    <row r="191" spans="1:10" x14ac:dyDescent="0.25">
      <c r="A191" s="5" t="s">
        <v>520</v>
      </c>
      <c r="B191" s="6" t="s">
        <v>521</v>
      </c>
      <c r="C191" s="5" t="s">
        <v>522</v>
      </c>
      <c r="D191" s="6" t="s">
        <v>16</v>
      </c>
      <c r="E191" s="6" t="s">
        <v>47</v>
      </c>
      <c r="F191" s="7">
        <v>2</v>
      </c>
      <c r="G191" s="8">
        <v>68.569999999999993</v>
      </c>
      <c r="H191" s="8">
        <f t="shared" si="19"/>
        <v>85.75</v>
      </c>
      <c r="I191" s="8">
        <f t="shared" si="20"/>
        <v>171.5</v>
      </c>
      <c r="J191" s="9">
        <f t="shared" si="16"/>
        <v>1.4530436120830737E-2</v>
      </c>
    </row>
    <row r="192" spans="1:10" x14ac:dyDescent="0.25">
      <c r="A192" s="5" t="s">
        <v>523</v>
      </c>
      <c r="B192" s="6" t="s">
        <v>524</v>
      </c>
      <c r="C192" s="5" t="s">
        <v>525</v>
      </c>
      <c r="D192" s="6" t="s">
        <v>16</v>
      </c>
      <c r="E192" s="6" t="s">
        <v>47</v>
      </c>
      <c r="F192" s="7">
        <v>2</v>
      </c>
      <c r="G192" s="8">
        <v>87.24</v>
      </c>
      <c r="H192" s="8">
        <f t="shared" si="19"/>
        <v>109.09</v>
      </c>
      <c r="I192" s="8">
        <f t="shared" si="20"/>
        <v>218.18</v>
      </c>
      <c r="J192" s="9">
        <f t="shared" si="16"/>
        <v>1.8485425964098252E-2</v>
      </c>
    </row>
    <row r="193" spans="1:10" x14ac:dyDescent="0.25">
      <c r="A193" s="5" t="s">
        <v>526</v>
      </c>
      <c r="B193" s="6" t="s">
        <v>527</v>
      </c>
      <c r="C193" s="5" t="s">
        <v>528</v>
      </c>
      <c r="D193" s="6" t="s">
        <v>16</v>
      </c>
      <c r="E193" s="6" t="s">
        <v>47</v>
      </c>
      <c r="F193" s="7">
        <v>1</v>
      </c>
      <c r="G193" s="8">
        <v>95.68</v>
      </c>
      <c r="H193" s="8">
        <f t="shared" si="19"/>
        <v>119.65</v>
      </c>
      <c r="I193" s="8">
        <f t="shared" si="20"/>
        <v>119.65</v>
      </c>
      <c r="J193" s="9">
        <f t="shared" si="16"/>
        <v>1.0137415054562086E-2</v>
      </c>
    </row>
    <row r="194" spans="1:10" x14ac:dyDescent="0.25">
      <c r="A194" s="5" t="s">
        <v>529</v>
      </c>
      <c r="B194" s="6" t="s">
        <v>530</v>
      </c>
      <c r="C194" s="5" t="s">
        <v>531</v>
      </c>
      <c r="D194" s="6" t="s">
        <v>21</v>
      </c>
      <c r="E194" s="6" t="s">
        <v>47</v>
      </c>
      <c r="F194" s="7">
        <v>2</v>
      </c>
      <c r="G194" s="8">
        <v>69.33</v>
      </c>
      <c r="H194" s="8">
        <f t="shared" si="19"/>
        <v>86.7</v>
      </c>
      <c r="I194" s="8">
        <f t="shared" si="20"/>
        <v>173.4</v>
      </c>
      <c r="J194" s="9">
        <f t="shared" si="16"/>
        <v>1.4691414713423031E-2</v>
      </c>
    </row>
    <row r="195" spans="1:10" ht="16.5" x14ac:dyDescent="0.25">
      <c r="A195" s="5" t="s">
        <v>532</v>
      </c>
      <c r="B195" s="6" t="s">
        <v>533</v>
      </c>
      <c r="C195" s="5" t="s">
        <v>534</v>
      </c>
      <c r="D195" s="6" t="s">
        <v>21</v>
      </c>
      <c r="E195" s="6" t="s">
        <v>47</v>
      </c>
      <c r="F195" s="7">
        <v>2</v>
      </c>
      <c r="G195" s="8">
        <v>60.76</v>
      </c>
      <c r="H195" s="8">
        <f t="shared" si="19"/>
        <v>75.98</v>
      </c>
      <c r="I195" s="8">
        <f t="shared" si="20"/>
        <v>151.96</v>
      </c>
      <c r="J195" s="9">
        <f t="shared" si="16"/>
        <v>1.2874898384381567E-2</v>
      </c>
    </row>
    <row r="196" spans="1:10" x14ac:dyDescent="0.25">
      <c r="A196" s="5" t="s">
        <v>535</v>
      </c>
      <c r="B196" s="6" t="s">
        <v>536</v>
      </c>
      <c r="C196" s="5" t="s">
        <v>537</v>
      </c>
      <c r="D196" s="6" t="s">
        <v>21</v>
      </c>
      <c r="E196" s="6" t="s">
        <v>47</v>
      </c>
      <c r="F196" s="7">
        <v>2</v>
      </c>
      <c r="G196" s="8">
        <v>39.44</v>
      </c>
      <c r="H196" s="8">
        <f t="shared" si="19"/>
        <v>49.32</v>
      </c>
      <c r="I196" s="8">
        <f t="shared" si="20"/>
        <v>98.64</v>
      </c>
      <c r="J196" s="9">
        <f t="shared" si="16"/>
        <v>8.3573307227915086E-3</v>
      </c>
    </row>
    <row r="197" spans="1:10" x14ac:dyDescent="0.25">
      <c r="A197" s="5" t="s">
        <v>538</v>
      </c>
      <c r="B197" s="6" t="s">
        <v>539</v>
      </c>
      <c r="C197" s="5" t="s">
        <v>540</v>
      </c>
      <c r="D197" s="6" t="s">
        <v>21</v>
      </c>
      <c r="E197" s="6" t="s">
        <v>47</v>
      </c>
      <c r="F197" s="7">
        <v>2</v>
      </c>
      <c r="G197" s="8">
        <v>53.1</v>
      </c>
      <c r="H197" s="8">
        <f t="shared" si="19"/>
        <v>66.400000000000006</v>
      </c>
      <c r="I197" s="8">
        <f t="shared" si="20"/>
        <v>132.80000000000001</v>
      </c>
      <c r="J197" s="9">
        <f t="shared" si="16"/>
        <v>1.1251556366450857E-2</v>
      </c>
    </row>
    <row r="198" spans="1:10" x14ac:dyDescent="0.25">
      <c r="A198" s="5" t="s">
        <v>541</v>
      </c>
      <c r="B198" s="6" t="s">
        <v>542</v>
      </c>
      <c r="C198" s="5" t="s">
        <v>543</v>
      </c>
      <c r="D198" s="6" t="s">
        <v>16</v>
      </c>
      <c r="E198" s="6" t="s">
        <v>47</v>
      </c>
      <c r="F198" s="7">
        <v>2</v>
      </c>
      <c r="G198" s="8">
        <v>167.36</v>
      </c>
      <c r="H198" s="8">
        <f t="shared" si="19"/>
        <v>209.28</v>
      </c>
      <c r="I198" s="8">
        <f t="shared" si="20"/>
        <v>418.56</v>
      </c>
      <c r="J198" s="9">
        <f t="shared" si="16"/>
        <v>3.5462736692331853E-2</v>
      </c>
    </row>
    <row r="199" spans="1:10" ht="16.5" x14ac:dyDescent="0.25">
      <c r="A199" s="5" t="s">
        <v>544</v>
      </c>
      <c r="B199" s="6" t="s">
        <v>545</v>
      </c>
      <c r="C199" s="5" t="s">
        <v>546</v>
      </c>
      <c r="D199" s="6" t="s">
        <v>21</v>
      </c>
      <c r="E199" s="6" t="s">
        <v>47</v>
      </c>
      <c r="F199" s="7">
        <v>4</v>
      </c>
      <c r="G199" s="8">
        <v>338.7</v>
      </c>
      <c r="H199" s="8">
        <f t="shared" si="19"/>
        <v>423.54</v>
      </c>
      <c r="I199" s="8">
        <f t="shared" si="20"/>
        <v>1694.16</v>
      </c>
      <c r="J199" s="9">
        <f t="shared" si="16"/>
        <v>0.14353868022429506</v>
      </c>
    </row>
    <row r="200" spans="1:10" ht="16.5" x14ac:dyDescent="0.25">
      <c r="A200" s="5" t="s">
        <v>547</v>
      </c>
      <c r="B200" s="6" t="s">
        <v>548</v>
      </c>
      <c r="C200" s="5" t="s">
        <v>549</v>
      </c>
      <c r="D200" s="6" t="s">
        <v>21</v>
      </c>
      <c r="E200" s="6" t="s">
        <v>47</v>
      </c>
      <c r="F200" s="7">
        <v>2</v>
      </c>
      <c r="G200" s="8">
        <v>592.45000000000005</v>
      </c>
      <c r="H200" s="8">
        <f t="shared" si="19"/>
        <v>740.86</v>
      </c>
      <c r="I200" s="8">
        <f t="shared" si="20"/>
        <v>1481.72</v>
      </c>
      <c r="J200" s="9">
        <f t="shared" si="16"/>
        <v>0.12553957906097563</v>
      </c>
    </row>
    <row r="201" spans="1:10" ht="16.5" x14ac:dyDescent="0.25">
      <c r="A201" s="5" t="s">
        <v>550</v>
      </c>
      <c r="B201" s="6" t="s">
        <v>551</v>
      </c>
      <c r="C201" s="5" t="s">
        <v>552</v>
      </c>
      <c r="D201" s="6" t="s">
        <v>21</v>
      </c>
      <c r="E201" s="6" t="s">
        <v>47</v>
      </c>
      <c r="F201" s="7">
        <v>4</v>
      </c>
      <c r="G201" s="8">
        <v>310.52</v>
      </c>
      <c r="H201" s="8">
        <f t="shared" si="19"/>
        <v>388.31</v>
      </c>
      <c r="I201" s="8">
        <f t="shared" si="20"/>
        <v>1553.24</v>
      </c>
      <c r="J201" s="9">
        <f t="shared" si="16"/>
        <v>0.13159915218844975</v>
      </c>
    </row>
    <row r="202" spans="1:10" x14ac:dyDescent="0.25">
      <c r="A202" s="5" t="s">
        <v>553</v>
      </c>
      <c r="B202" s="6" t="s">
        <v>554</v>
      </c>
      <c r="C202" s="5" t="s">
        <v>555</v>
      </c>
      <c r="D202" s="6" t="s">
        <v>73</v>
      </c>
      <c r="E202" s="6" t="s">
        <v>47</v>
      </c>
      <c r="F202" s="7">
        <v>8</v>
      </c>
      <c r="G202" s="8">
        <v>99.43</v>
      </c>
      <c r="H202" s="8">
        <f t="shared" si="19"/>
        <v>124.34</v>
      </c>
      <c r="I202" s="8">
        <f t="shared" si="20"/>
        <v>994.72</v>
      </c>
      <c r="J202" s="9">
        <f t="shared" si="16"/>
        <v>8.4278224012319242E-2</v>
      </c>
    </row>
    <row r="203" spans="1:10" x14ac:dyDescent="0.25">
      <c r="A203" s="5" t="s">
        <v>556</v>
      </c>
      <c r="B203" s="6" t="s">
        <v>557</v>
      </c>
      <c r="C203" s="5" t="s">
        <v>558</v>
      </c>
      <c r="D203" s="6" t="s">
        <v>16</v>
      </c>
      <c r="E203" s="6" t="s">
        <v>47</v>
      </c>
      <c r="F203" s="7">
        <v>2</v>
      </c>
      <c r="G203" s="8">
        <v>66.52</v>
      </c>
      <c r="H203" s="8">
        <f t="shared" si="19"/>
        <v>83.18</v>
      </c>
      <c r="I203" s="8">
        <f t="shared" si="20"/>
        <v>166.36</v>
      </c>
      <c r="J203" s="9">
        <f t="shared" si="16"/>
        <v>1.4094946665081057E-2</v>
      </c>
    </row>
    <row r="204" spans="1:10" ht="16.5" x14ac:dyDescent="0.25">
      <c r="A204" s="5" t="s">
        <v>559</v>
      </c>
      <c r="B204" s="6" t="s">
        <v>560</v>
      </c>
      <c r="C204" s="5" t="s">
        <v>561</v>
      </c>
      <c r="D204" s="6" t="s">
        <v>21</v>
      </c>
      <c r="E204" s="6" t="s">
        <v>47</v>
      </c>
      <c r="F204" s="7">
        <v>1</v>
      </c>
      <c r="G204" s="8">
        <v>234.68</v>
      </c>
      <c r="H204" s="8">
        <f t="shared" si="19"/>
        <v>293.47000000000003</v>
      </c>
      <c r="I204" s="8">
        <f t="shared" si="20"/>
        <v>293.47000000000003</v>
      </c>
      <c r="J204" s="9">
        <f t="shared" ref="J204:J247" si="21">I204/VALOR_TOTAL*100</f>
        <v>2.4864414509505519E-2</v>
      </c>
    </row>
    <row r="205" spans="1:10" ht="16.5" x14ac:dyDescent="0.25">
      <c r="A205" s="5" t="s">
        <v>562</v>
      </c>
      <c r="B205" s="6" t="s">
        <v>563</v>
      </c>
      <c r="C205" s="5" t="s">
        <v>564</v>
      </c>
      <c r="D205" s="6" t="s">
        <v>21</v>
      </c>
      <c r="E205" s="6" t="s">
        <v>47</v>
      </c>
      <c r="F205" s="7">
        <v>1</v>
      </c>
      <c r="G205" s="8">
        <v>163.58000000000001</v>
      </c>
      <c r="H205" s="8">
        <f t="shared" si="19"/>
        <v>204.56</v>
      </c>
      <c r="I205" s="8">
        <f t="shared" si="20"/>
        <v>204.56</v>
      </c>
      <c r="J205" s="9">
        <f t="shared" si="21"/>
        <v>1.7331463631936647E-2</v>
      </c>
    </row>
    <row r="206" spans="1:10" x14ac:dyDescent="0.25">
      <c r="A206" s="2" t="s">
        <v>565</v>
      </c>
      <c r="B206" s="84" t="s">
        <v>566</v>
      </c>
      <c r="C206" s="84"/>
      <c r="D206" s="84"/>
      <c r="E206" s="84"/>
      <c r="F206" s="84"/>
      <c r="G206" s="84">
        <f>ROUND(F207*G207,2)+ROUND(F210*G210,2)+ROUND(F214*G214,2)</f>
        <v>0</v>
      </c>
      <c r="H206" s="84"/>
      <c r="I206" s="3">
        <f>ROUND(I207+I210+I214,2)</f>
        <v>36598.870000000003</v>
      </c>
      <c r="J206" s="4">
        <f t="shared" si="21"/>
        <v>3.1008603068780669</v>
      </c>
    </row>
    <row r="207" spans="1:10" x14ac:dyDescent="0.25">
      <c r="A207" s="2" t="s">
        <v>567</v>
      </c>
      <c r="B207" s="84" t="s">
        <v>568</v>
      </c>
      <c r="C207" s="84"/>
      <c r="D207" s="84"/>
      <c r="E207" s="84"/>
      <c r="F207" s="84"/>
      <c r="G207" s="84">
        <f>ROUND(F208*G208,2)+ROUND(F209*G209,2)</f>
        <v>8184.76</v>
      </c>
      <c r="H207" s="84"/>
      <c r="I207" s="3">
        <f>ROUND(SUM(I208:I209),2)</f>
        <v>10235.11</v>
      </c>
      <c r="J207" s="4">
        <f t="shared" si="21"/>
        <v>0.86717558043542786</v>
      </c>
    </row>
    <row r="208" spans="1:10" x14ac:dyDescent="0.25">
      <c r="A208" s="5" t="s">
        <v>569</v>
      </c>
      <c r="B208" s="6" t="s">
        <v>570</v>
      </c>
      <c r="C208" s="5" t="s">
        <v>571</v>
      </c>
      <c r="D208" s="6" t="s">
        <v>16</v>
      </c>
      <c r="E208" s="6" t="s">
        <v>26</v>
      </c>
      <c r="F208" s="7">
        <v>11.76</v>
      </c>
      <c r="G208" s="8">
        <v>526.69000000000005</v>
      </c>
      <c r="H208" s="8">
        <f>ROUND(G208*ROUND(1+(25.05/100),4),2)</f>
        <v>658.63</v>
      </c>
      <c r="I208" s="8">
        <f>ROUND(ROUND(F208,2)*ROUND(H208,2),2)</f>
        <v>7745.49</v>
      </c>
      <c r="J208" s="9">
        <f t="shared" si="21"/>
        <v>0.65624109428299271</v>
      </c>
    </row>
    <row r="209" spans="1:10" x14ac:dyDescent="0.25">
      <c r="A209" s="5" t="s">
        <v>572</v>
      </c>
      <c r="B209" s="6" t="s">
        <v>570</v>
      </c>
      <c r="C209" s="5" t="s">
        <v>573</v>
      </c>
      <c r="D209" s="6" t="s">
        <v>16</v>
      </c>
      <c r="E209" s="6" t="s">
        <v>26</v>
      </c>
      <c r="F209" s="7">
        <v>3.78</v>
      </c>
      <c r="G209" s="8">
        <v>526.69000000000005</v>
      </c>
      <c r="H209" s="8">
        <f>ROUND(G209*ROUND(1+(25.05/100),4),2)</f>
        <v>658.63</v>
      </c>
      <c r="I209" s="8">
        <f>ROUND(ROUND(F209,2)*ROUND(H209,2),2)</f>
        <v>2489.62</v>
      </c>
      <c r="J209" s="9">
        <f t="shared" si="21"/>
        <v>0.21093448615243504</v>
      </c>
    </row>
    <row r="210" spans="1:10" x14ac:dyDescent="0.25">
      <c r="A210" s="2" t="s">
        <v>574</v>
      </c>
      <c r="B210" s="84" t="s">
        <v>575</v>
      </c>
      <c r="C210" s="84"/>
      <c r="D210" s="84"/>
      <c r="E210" s="84"/>
      <c r="F210" s="84"/>
      <c r="G210" s="84">
        <f>ROUND(F211*G211,2)+ROUND(F212*G212,2)+ROUND(F213*G213,2)</f>
        <v>13063.7</v>
      </c>
      <c r="H210" s="84"/>
      <c r="I210" s="3">
        <f>ROUND(SUM(I211:I213),2)</f>
        <v>16336.14</v>
      </c>
      <c r="J210" s="4">
        <f t="shared" si="21"/>
        <v>1.3840888555740398</v>
      </c>
    </row>
    <row r="211" spans="1:10" x14ac:dyDescent="0.25">
      <c r="A211" s="5" t="s">
        <v>576</v>
      </c>
      <c r="B211" s="6" t="s">
        <v>577</v>
      </c>
      <c r="C211" s="5" t="s">
        <v>578</v>
      </c>
      <c r="D211" s="6" t="s">
        <v>16</v>
      </c>
      <c r="E211" s="6" t="s">
        <v>26</v>
      </c>
      <c r="F211" s="7">
        <v>16.39</v>
      </c>
      <c r="G211" s="8">
        <v>425.23</v>
      </c>
      <c r="H211" s="8">
        <f>ROUND(G211*ROUND(1+(25.05/100),4),2)</f>
        <v>531.75</v>
      </c>
      <c r="I211" s="8">
        <f>ROUND(ROUND(F211,2)*ROUND(H211,2),2)</f>
        <v>8715.3799999999992</v>
      </c>
      <c r="J211" s="9">
        <f t="shared" si="21"/>
        <v>0.73841558226685577</v>
      </c>
    </row>
    <row r="212" spans="1:10" x14ac:dyDescent="0.25">
      <c r="A212" s="5" t="s">
        <v>579</v>
      </c>
      <c r="B212" s="6" t="s">
        <v>580</v>
      </c>
      <c r="C212" s="5" t="s">
        <v>581</v>
      </c>
      <c r="D212" s="6" t="s">
        <v>16</v>
      </c>
      <c r="E212" s="6" t="s">
        <v>26</v>
      </c>
      <c r="F212" s="7">
        <v>8.91</v>
      </c>
      <c r="G212" s="8">
        <v>377.01</v>
      </c>
      <c r="H212" s="8">
        <f>ROUND(G212*ROUND(1+(25.05/100),4),2)</f>
        <v>471.45</v>
      </c>
      <c r="I212" s="8">
        <f>ROUND(ROUND(F212,2)*ROUND(H212,2),2)</f>
        <v>4200.62</v>
      </c>
      <c r="J212" s="9">
        <f t="shared" si="21"/>
        <v>0.35589994506054817</v>
      </c>
    </row>
    <row r="213" spans="1:10" ht="16.5" x14ac:dyDescent="0.25">
      <c r="A213" s="5" t="s">
        <v>582</v>
      </c>
      <c r="B213" s="6" t="s">
        <v>583</v>
      </c>
      <c r="C213" s="5" t="s">
        <v>584</v>
      </c>
      <c r="D213" s="6" t="s">
        <v>247</v>
      </c>
      <c r="E213" s="6" t="s">
        <v>585</v>
      </c>
      <c r="F213" s="7">
        <v>6.3</v>
      </c>
      <c r="G213" s="8">
        <v>434.13</v>
      </c>
      <c r="H213" s="8">
        <f>ROUND(G213*ROUND(1+(25.05/100),4),2)</f>
        <v>542.88</v>
      </c>
      <c r="I213" s="8">
        <f>ROUND(ROUND(F213,2)*ROUND(H213,2),2)</f>
        <v>3420.14</v>
      </c>
      <c r="J213" s="9">
        <f t="shared" si="21"/>
        <v>0.28977332824663576</v>
      </c>
    </row>
    <row r="214" spans="1:10" x14ac:dyDescent="0.25">
      <c r="A214" s="2" t="s">
        <v>586</v>
      </c>
      <c r="B214" s="84" t="s">
        <v>587</v>
      </c>
      <c r="C214" s="84"/>
      <c r="D214" s="84"/>
      <c r="E214" s="84"/>
      <c r="F214" s="84"/>
      <c r="G214" s="84">
        <f>ROUND(F215*G215,2)+ROUND(F216*G216,2)+ROUND(F217*G217,2)+ROUND(F218*G218,2)</f>
        <v>8018.9499999999989</v>
      </c>
      <c r="H214" s="84"/>
      <c r="I214" s="3">
        <f>ROUND(SUM(I215:I218),2)</f>
        <v>10027.620000000001</v>
      </c>
      <c r="J214" s="4">
        <f t="shared" si="21"/>
        <v>0.849595870868599</v>
      </c>
    </row>
    <row r="215" spans="1:10" ht="33" x14ac:dyDescent="0.25">
      <c r="A215" s="5" t="s">
        <v>588</v>
      </c>
      <c r="B215" s="6" t="s">
        <v>589</v>
      </c>
      <c r="C215" s="5" t="s">
        <v>590</v>
      </c>
      <c r="D215" s="6" t="s">
        <v>21</v>
      </c>
      <c r="E215" s="6" t="s">
        <v>585</v>
      </c>
      <c r="F215" s="7">
        <v>22</v>
      </c>
      <c r="G215" s="8">
        <v>271.27</v>
      </c>
      <c r="H215" s="8">
        <f>ROUND(G215*ROUND(1+(25.05/100),4),2)</f>
        <v>339.22</v>
      </c>
      <c r="I215" s="8">
        <f>ROUND(ROUND(F215,2)*ROUND(H215,2),2)</f>
        <v>7462.84</v>
      </c>
      <c r="J215" s="9">
        <f t="shared" si="21"/>
        <v>0.6322934104955128</v>
      </c>
    </row>
    <row r="216" spans="1:10" x14ac:dyDescent="0.25">
      <c r="A216" s="5" t="s">
        <v>591</v>
      </c>
      <c r="B216" s="6" t="s">
        <v>589</v>
      </c>
      <c r="C216" s="5" t="s">
        <v>592</v>
      </c>
      <c r="D216" s="6" t="s">
        <v>21</v>
      </c>
      <c r="E216" s="6" t="s">
        <v>585</v>
      </c>
      <c r="F216" s="7">
        <v>3.3</v>
      </c>
      <c r="G216" s="8">
        <v>271.27</v>
      </c>
      <c r="H216" s="8">
        <f>ROUND(G216*ROUND(1+(25.05/100),4),2)</f>
        <v>339.22</v>
      </c>
      <c r="I216" s="8">
        <f>ROUND(ROUND(F216,2)*ROUND(H216,2),2)</f>
        <v>1119.43</v>
      </c>
      <c r="J216" s="9">
        <f t="shared" si="21"/>
        <v>9.4844350476627121E-2</v>
      </c>
    </row>
    <row r="217" spans="1:10" x14ac:dyDescent="0.25">
      <c r="A217" s="5" t="s">
        <v>593</v>
      </c>
      <c r="B217" s="6" t="s">
        <v>594</v>
      </c>
      <c r="C217" s="5" t="s">
        <v>595</v>
      </c>
      <c r="D217" s="6" t="s">
        <v>16</v>
      </c>
      <c r="E217" s="6" t="s">
        <v>26</v>
      </c>
      <c r="F217" s="7">
        <v>1.6</v>
      </c>
      <c r="G217" s="8">
        <v>540.36</v>
      </c>
      <c r="H217" s="8">
        <f>ROUND(G217*ROUND(1+(25.05/100),4),2)</f>
        <v>675.72</v>
      </c>
      <c r="I217" s="8">
        <f>ROUND(ROUND(F217,2)*ROUND(H217,2),2)</f>
        <v>1081.1500000000001</v>
      </c>
      <c r="J217" s="9">
        <f t="shared" si="21"/>
        <v>9.160105546376765E-2</v>
      </c>
    </row>
    <row r="218" spans="1:10" x14ac:dyDescent="0.25">
      <c r="A218" s="5" t="s">
        <v>596</v>
      </c>
      <c r="B218" s="6" t="s">
        <v>597</v>
      </c>
      <c r="C218" s="5" t="s">
        <v>598</v>
      </c>
      <c r="D218" s="6" t="s">
        <v>16</v>
      </c>
      <c r="E218" s="6" t="s">
        <v>17</v>
      </c>
      <c r="F218" s="7">
        <v>4</v>
      </c>
      <c r="G218" s="8">
        <v>72.81</v>
      </c>
      <c r="H218" s="8">
        <f>ROUND(G218*ROUND(1+(25.05/100),4),2)</f>
        <v>91.05</v>
      </c>
      <c r="I218" s="8">
        <f>ROUND(ROUND(F218,2)*ROUND(H218,2),2)</f>
        <v>364.2</v>
      </c>
      <c r="J218" s="9">
        <f t="shared" si="21"/>
        <v>3.085705443269128E-2</v>
      </c>
    </row>
    <row r="219" spans="1:10" x14ac:dyDescent="0.25">
      <c r="A219" s="2" t="s">
        <v>599</v>
      </c>
      <c r="B219" s="84" t="s">
        <v>600</v>
      </c>
      <c r="C219" s="84"/>
      <c r="D219" s="84"/>
      <c r="E219" s="84"/>
      <c r="F219" s="84"/>
      <c r="G219" s="84">
        <f>ROUND(F220*G220,2)+ROUND(F221*G221,2)+ROUND(F222*G222,2)+ROUND(F223*G223,2)+ROUND(F224*G224,2)</f>
        <v>51245.689999999995</v>
      </c>
      <c r="H219" s="84"/>
      <c r="I219" s="3">
        <f>ROUND(SUM(I220:I224),2)</f>
        <v>64080.54</v>
      </c>
      <c r="J219" s="4">
        <f t="shared" si="21"/>
        <v>5.4292606009232589</v>
      </c>
    </row>
    <row r="220" spans="1:10" x14ac:dyDescent="0.25">
      <c r="A220" s="5" t="s">
        <v>601</v>
      </c>
      <c r="B220" s="6" t="s">
        <v>602</v>
      </c>
      <c r="C220" s="5" t="s">
        <v>603</v>
      </c>
      <c r="D220" s="6" t="s">
        <v>16</v>
      </c>
      <c r="E220" s="6" t="s">
        <v>26</v>
      </c>
      <c r="F220" s="7">
        <v>344.56</v>
      </c>
      <c r="G220" s="8">
        <v>44.32</v>
      </c>
      <c r="H220" s="8">
        <f>ROUND(G220*ROUND(1+(25.05/100),4),2)</f>
        <v>55.42</v>
      </c>
      <c r="I220" s="8">
        <f>ROUND(ROUND(F220,2)*ROUND(H220,2),2)</f>
        <v>19095.52</v>
      </c>
      <c r="J220" s="9">
        <f t="shared" si="21"/>
        <v>1.6178789128515787</v>
      </c>
    </row>
    <row r="221" spans="1:10" x14ac:dyDescent="0.25">
      <c r="A221" s="5" t="s">
        <v>604</v>
      </c>
      <c r="B221" s="6" t="s">
        <v>602</v>
      </c>
      <c r="C221" s="5" t="s">
        <v>605</v>
      </c>
      <c r="D221" s="6" t="s">
        <v>16</v>
      </c>
      <c r="E221" s="6" t="s">
        <v>26</v>
      </c>
      <c r="F221" s="7">
        <v>492.37</v>
      </c>
      <c r="G221" s="8">
        <v>44.32</v>
      </c>
      <c r="H221" s="8">
        <f>ROUND(G221*ROUND(1+(25.05/100),4),2)</f>
        <v>55.42</v>
      </c>
      <c r="I221" s="8">
        <f>ROUND(ROUND(F221,2)*ROUND(H221,2),2)</f>
        <v>27287.15</v>
      </c>
      <c r="J221" s="9">
        <f t="shared" si="21"/>
        <v>2.3119194751867433</v>
      </c>
    </row>
    <row r="222" spans="1:10" x14ac:dyDescent="0.25">
      <c r="A222" s="5" t="s">
        <v>606</v>
      </c>
      <c r="B222" s="6" t="s">
        <v>607</v>
      </c>
      <c r="C222" s="5" t="s">
        <v>608</v>
      </c>
      <c r="D222" s="6" t="s">
        <v>16</v>
      </c>
      <c r="E222" s="6" t="s">
        <v>26</v>
      </c>
      <c r="F222" s="7">
        <v>285.95</v>
      </c>
      <c r="G222" s="8">
        <v>42.24</v>
      </c>
      <c r="H222" s="8">
        <f>ROUND(G222*ROUND(1+(25.05/100),4),2)</f>
        <v>52.82</v>
      </c>
      <c r="I222" s="8">
        <f>ROUND(ROUND(F222,2)*ROUND(H222,2),2)</f>
        <v>15103.88</v>
      </c>
      <c r="J222" s="9">
        <f t="shared" si="21"/>
        <v>1.2796849184646817</v>
      </c>
    </row>
    <row r="223" spans="1:10" x14ac:dyDescent="0.25">
      <c r="A223" s="5" t="s">
        <v>609</v>
      </c>
      <c r="B223" s="6" t="s">
        <v>607</v>
      </c>
      <c r="C223" s="5" t="s">
        <v>610</v>
      </c>
      <c r="D223" s="6" t="s">
        <v>16</v>
      </c>
      <c r="E223" s="6" t="s">
        <v>26</v>
      </c>
      <c r="F223" s="7">
        <v>18.05</v>
      </c>
      <c r="G223" s="8">
        <v>42.24</v>
      </c>
      <c r="H223" s="8">
        <f>ROUND(G223*ROUND(1+(25.05/100),4),2)</f>
        <v>52.82</v>
      </c>
      <c r="I223" s="8">
        <f>ROUND(ROUND(F223,2)*ROUND(H223,2),2)</f>
        <v>953.4</v>
      </c>
      <c r="J223" s="9">
        <f t="shared" si="21"/>
        <v>8.0777363251312087E-2</v>
      </c>
    </row>
    <row r="224" spans="1:10" x14ac:dyDescent="0.25">
      <c r="A224" s="5" t="s">
        <v>611</v>
      </c>
      <c r="B224" s="6" t="s">
        <v>612</v>
      </c>
      <c r="C224" s="5" t="s">
        <v>613</v>
      </c>
      <c r="D224" s="6" t="s">
        <v>16</v>
      </c>
      <c r="E224" s="6" t="s">
        <v>26</v>
      </c>
      <c r="F224" s="7">
        <v>29.71</v>
      </c>
      <c r="G224" s="8">
        <v>44.16</v>
      </c>
      <c r="H224" s="8">
        <f>ROUND(G224*ROUND(1+(25.05/100),4),2)</f>
        <v>55.22</v>
      </c>
      <c r="I224" s="8">
        <f>ROUND(ROUND(F224,2)*ROUND(H224,2),2)</f>
        <v>1640.59</v>
      </c>
      <c r="J224" s="9">
        <f t="shared" si="21"/>
        <v>0.13899993116894285</v>
      </c>
    </row>
    <row r="225" spans="1:10" x14ac:dyDescent="0.25">
      <c r="A225" s="2" t="s">
        <v>614</v>
      </c>
      <c r="B225" s="84" t="s">
        <v>615</v>
      </c>
      <c r="C225" s="84"/>
      <c r="D225" s="84"/>
      <c r="E225" s="84"/>
      <c r="F225" s="84"/>
      <c r="G225" s="84">
        <f>ROUND(F226*G226,2)</f>
        <v>16474.05</v>
      </c>
      <c r="H225" s="84"/>
      <c r="I225" s="3">
        <f>ROUND(SUM(I226:I226),2)</f>
        <v>20600.669999999998</v>
      </c>
      <c r="J225" s="4">
        <f t="shared" si="21"/>
        <v>1.7454036121359422</v>
      </c>
    </row>
    <row r="226" spans="1:10" ht="16.5" x14ac:dyDescent="0.25">
      <c r="A226" s="5" t="s">
        <v>616</v>
      </c>
      <c r="B226" s="6" t="s">
        <v>617</v>
      </c>
      <c r="C226" s="5" t="s">
        <v>618</v>
      </c>
      <c r="D226" s="6" t="s">
        <v>21</v>
      </c>
      <c r="E226" s="6" t="s">
        <v>585</v>
      </c>
      <c r="F226" s="7">
        <v>216.28</v>
      </c>
      <c r="G226" s="8">
        <v>76.17</v>
      </c>
      <c r="H226" s="8">
        <f>ROUND(G226*ROUND(1+(25.05/100),4),2)</f>
        <v>95.25</v>
      </c>
      <c r="I226" s="8">
        <f>ROUND(ROUND(F226,2)*ROUND(H226,2),2)</f>
        <v>20600.669999999998</v>
      </c>
      <c r="J226" s="9">
        <f t="shared" si="21"/>
        <v>1.7454036121359422</v>
      </c>
    </row>
    <row r="227" spans="1:10" x14ac:dyDescent="0.25">
      <c r="A227" s="2" t="s">
        <v>619</v>
      </c>
      <c r="B227" s="84" t="s">
        <v>620</v>
      </c>
      <c r="C227" s="84"/>
      <c r="D227" s="84"/>
      <c r="E227" s="84"/>
      <c r="F227" s="84"/>
      <c r="G227" s="84">
        <f>ROUND(F228*G228,2)+ROUND(F229*G229,2)+ROUND(F230*G230,2)</f>
        <v>176938.63999999998</v>
      </c>
      <c r="H227" s="84"/>
      <c r="I227" s="3">
        <f>ROUND(SUM(I228:I230),2)</f>
        <v>221279.71</v>
      </c>
      <c r="J227" s="4">
        <f t="shared" si="21"/>
        <v>18.74805067633207</v>
      </c>
    </row>
    <row r="228" spans="1:10" x14ac:dyDescent="0.25">
      <c r="A228" s="5" t="s">
        <v>621</v>
      </c>
      <c r="B228" s="6" t="s">
        <v>622</v>
      </c>
      <c r="C228" s="5" t="s">
        <v>623</v>
      </c>
      <c r="D228" s="6" t="s">
        <v>16</v>
      </c>
      <c r="E228" s="6" t="s">
        <v>103</v>
      </c>
      <c r="F228" s="7">
        <v>4565.3100000000004</v>
      </c>
      <c r="G228" s="8">
        <v>22.38</v>
      </c>
      <c r="H228" s="8">
        <f>ROUND(G228*ROUND(1+(25.05/100),4),2)</f>
        <v>27.99</v>
      </c>
      <c r="I228" s="8">
        <f>ROUND(ROUND(F228,2)*ROUND(H228,2),2)</f>
        <v>127783.03</v>
      </c>
      <c r="J228" s="9">
        <f t="shared" si="21"/>
        <v>10.826490698199402</v>
      </c>
    </row>
    <row r="229" spans="1:10" ht="16.5" x14ac:dyDescent="0.25">
      <c r="A229" s="5" t="s">
        <v>624</v>
      </c>
      <c r="B229" s="6" t="s">
        <v>625</v>
      </c>
      <c r="C229" s="5" t="s">
        <v>626</v>
      </c>
      <c r="D229" s="6" t="s">
        <v>16</v>
      </c>
      <c r="E229" s="6" t="s">
        <v>26</v>
      </c>
      <c r="F229" s="7">
        <v>350.39</v>
      </c>
      <c r="G229" s="8">
        <v>207.42</v>
      </c>
      <c r="H229" s="8">
        <f>ROUND(G229*ROUND(1+(25.05/100),4),2)</f>
        <v>259.38</v>
      </c>
      <c r="I229" s="8">
        <f>ROUND(ROUND(F229,2)*ROUND(H229,2),2)</f>
        <v>90884.160000000003</v>
      </c>
      <c r="J229" s="9">
        <f t="shared" si="21"/>
        <v>7.7002127188067631</v>
      </c>
    </row>
    <row r="230" spans="1:10" x14ac:dyDescent="0.25">
      <c r="A230" s="5" t="s">
        <v>627</v>
      </c>
      <c r="B230" s="6" t="s">
        <v>628</v>
      </c>
      <c r="C230" s="5" t="s">
        <v>629</v>
      </c>
      <c r="D230" s="6" t="s">
        <v>247</v>
      </c>
      <c r="E230" s="6" t="s">
        <v>129</v>
      </c>
      <c r="F230" s="7">
        <v>30.22</v>
      </c>
      <c r="G230" s="8">
        <v>69.13</v>
      </c>
      <c r="H230" s="8">
        <f>ROUND(G230*ROUND(1+(25.05/100),4),2)</f>
        <v>86.45</v>
      </c>
      <c r="I230" s="8">
        <f>ROUND(ROUND(F230,2)*ROUND(H230,2),2)</f>
        <v>2612.52</v>
      </c>
      <c r="J230" s="9">
        <f t="shared" si="21"/>
        <v>0.22134725932590504</v>
      </c>
    </row>
    <row r="231" spans="1:10" x14ac:dyDescent="0.25">
      <c r="A231" s="2" t="s">
        <v>630</v>
      </c>
      <c r="B231" s="84" t="s">
        <v>631</v>
      </c>
      <c r="C231" s="84"/>
      <c r="D231" s="84"/>
      <c r="E231" s="84"/>
      <c r="F231" s="84"/>
      <c r="G231" s="84">
        <f>ROUND(F232*G232,2)+ROUND(F233*G233,2)+ROUND(F234*G234,2)+ROUND(F235*G235,2)+ROUND(F236*G236,2)+ROUND(F237*G237,2)</f>
        <v>1241.0999999999999</v>
      </c>
      <c r="H231" s="84"/>
      <c r="I231" s="3">
        <f>ROUND(SUM(I232:I237),2)</f>
        <v>1551.94</v>
      </c>
      <c r="J231" s="4">
        <f t="shared" si="21"/>
        <v>0.13148900894088661</v>
      </c>
    </row>
    <row r="232" spans="1:10" x14ac:dyDescent="0.25">
      <c r="A232" s="5" t="s">
        <v>632</v>
      </c>
      <c r="B232" s="6" t="s">
        <v>633</v>
      </c>
      <c r="C232" s="5" t="s">
        <v>634</v>
      </c>
      <c r="D232" s="6" t="s">
        <v>16</v>
      </c>
      <c r="E232" s="6" t="s">
        <v>47</v>
      </c>
      <c r="F232" s="7">
        <v>2</v>
      </c>
      <c r="G232" s="8">
        <v>45.84</v>
      </c>
      <c r="H232" s="8">
        <f t="shared" ref="H232:H237" si="22">ROUND(G232*ROUND(1+(25.05/100),4),2)</f>
        <v>57.32</v>
      </c>
      <c r="I232" s="8">
        <f t="shared" ref="I232:I237" si="23">ROUND(ROUND(F232,2)*ROUND(H232,2),2)</f>
        <v>114.64</v>
      </c>
      <c r="J232" s="9">
        <f t="shared" si="21"/>
        <v>9.7129399235687201E-3</v>
      </c>
    </row>
    <row r="233" spans="1:10" x14ac:dyDescent="0.25">
      <c r="A233" s="5" t="s">
        <v>635</v>
      </c>
      <c r="B233" s="6" t="s">
        <v>633</v>
      </c>
      <c r="C233" s="5" t="s">
        <v>636</v>
      </c>
      <c r="D233" s="6" t="s">
        <v>16</v>
      </c>
      <c r="E233" s="6" t="s">
        <v>47</v>
      </c>
      <c r="F233" s="7">
        <v>1</v>
      </c>
      <c r="G233" s="8">
        <v>45.84</v>
      </c>
      <c r="H233" s="8">
        <f t="shared" si="22"/>
        <v>57.32</v>
      </c>
      <c r="I233" s="8">
        <f t="shared" si="23"/>
        <v>57.32</v>
      </c>
      <c r="J233" s="9">
        <f t="shared" si="21"/>
        <v>4.85646996178436E-3</v>
      </c>
    </row>
    <row r="234" spans="1:10" x14ac:dyDescent="0.25">
      <c r="A234" s="5" t="s">
        <v>637</v>
      </c>
      <c r="B234" s="6" t="s">
        <v>633</v>
      </c>
      <c r="C234" s="5" t="s">
        <v>638</v>
      </c>
      <c r="D234" s="6" t="s">
        <v>16</v>
      </c>
      <c r="E234" s="6" t="s">
        <v>47</v>
      </c>
      <c r="F234" s="7">
        <v>7</v>
      </c>
      <c r="G234" s="8">
        <v>45.84</v>
      </c>
      <c r="H234" s="8">
        <f t="shared" si="22"/>
        <v>57.32</v>
      </c>
      <c r="I234" s="8">
        <f t="shared" si="23"/>
        <v>401.24</v>
      </c>
      <c r="J234" s="9">
        <f t="shared" si="21"/>
        <v>3.3995289732490525E-2</v>
      </c>
    </row>
    <row r="235" spans="1:10" x14ac:dyDescent="0.25">
      <c r="A235" s="5" t="s">
        <v>639</v>
      </c>
      <c r="B235" s="6" t="s">
        <v>633</v>
      </c>
      <c r="C235" s="5" t="s">
        <v>640</v>
      </c>
      <c r="D235" s="6" t="s">
        <v>16</v>
      </c>
      <c r="E235" s="6" t="s">
        <v>47</v>
      </c>
      <c r="F235" s="7">
        <v>1</v>
      </c>
      <c r="G235" s="8">
        <v>45.84</v>
      </c>
      <c r="H235" s="8">
        <f t="shared" si="22"/>
        <v>57.32</v>
      </c>
      <c r="I235" s="8">
        <f t="shared" si="23"/>
        <v>57.32</v>
      </c>
      <c r="J235" s="9">
        <f t="shared" si="21"/>
        <v>4.85646996178436E-3</v>
      </c>
    </row>
    <row r="236" spans="1:10" x14ac:dyDescent="0.25">
      <c r="A236" s="5" t="s">
        <v>641</v>
      </c>
      <c r="B236" s="6" t="s">
        <v>633</v>
      </c>
      <c r="C236" s="5" t="s">
        <v>642</v>
      </c>
      <c r="D236" s="6" t="s">
        <v>16</v>
      </c>
      <c r="E236" s="6" t="s">
        <v>47</v>
      </c>
      <c r="F236" s="7">
        <v>3</v>
      </c>
      <c r="G236" s="8">
        <v>45.84</v>
      </c>
      <c r="H236" s="8">
        <f t="shared" si="22"/>
        <v>57.32</v>
      </c>
      <c r="I236" s="8">
        <f t="shared" si="23"/>
        <v>171.96</v>
      </c>
      <c r="J236" s="9">
        <f t="shared" si="21"/>
        <v>1.4569409885353081E-2</v>
      </c>
    </row>
    <row r="237" spans="1:10" x14ac:dyDescent="0.25">
      <c r="A237" s="5" t="s">
        <v>643</v>
      </c>
      <c r="B237" s="6" t="s">
        <v>644</v>
      </c>
      <c r="C237" s="5" t="s">
        <v>645</v>
      </c>
      <c r="D237" s="6" t="s">
        <v>16</v>
      </c>
      <c r="E237" s="6" t="s">
        <v>47</v>
      </c>
      <c r="F237" s="7">
        <v>3</v>
      </c>
      <c r="G237" s="8">
        <v>199.78</v>
      </c>
      <c r="H237" s="8">
        <f t="shared" si="22"/>
        <v>249.82</v>
      </c>
      <c r="I237" s="8">
        <f t="shared" si="23"/>
        <v>749.46</v>
      </c>
      <c r="J237" s="9">
        <f t="shared" si="21"/>
        <v>6.349842947590556E-2</v>
      </c>
    </row>
    <row r="238" spans="1:10" x14ac:dyDescent="0.25">
      <c r="A238" s="2" t="s">
        <v>646</v>
      </c>
      <c r="B238" s="84" t="s">
        <v>647</v>
      </c>
      <c r="C238" s="84"/>
      <c r="D238" s="84"/>
      <c r="E238" s="84"/>
      <c r="F238" s="84"/>
      <c r="G238" s="84">
        <f>ROUND(F239*G239,2)+ROUND(F240*G240,2)+ROUND(F241*G241,2)+ROUND(F242*G242,2)+ROUND(F243*G243,2)+ROUND(F244*G244,2)+ROUND(F245*G245,2)+ROUND(F246*G246,2)+ROUND(F247*G247,2)</f>
        <v>71973.670000000013</v>
      </c>
      <c r="H238" s="84"/>
      <c r="I238" s="3">
        <f>ROUND(SUM(I239:I247),2)</f>
        <v>90002.42</v>
      </c>
      <c r="J238" s="4">
        <f t="shared" si="21"/>
        <v>7.6255067902634321</v>
      </c>
    </row>
    <row r="239" spans="1:10" x14ac:dyDescent="0.25">
      <c r="A239" s="5" t="s">
        <v>648</v>
      </c>
      <c r="B239" s="6" t="s">
        <v>649</v>
      </c>
      <c r="C239" s="5" t="s">
        <v>650</v>
      </c>
      <c r="D239" s="6" t="s">
        <v>16</v>
      </c>
      <c r="E239" s="6" t="s">
        <v>26</v>
      </c>
      <c r="F239" s="7">
        <v>350.39</v>
      </c>
      <c r="G239" s="8">
        <v>8.18</v>
      </c>
      <c r="H239" s="8">
        <f t="shared" ref="H239:H247" si="24">ROUND(G239*ROUND(1+(25.05/100),4),2)</f>
        <v>10.23</v>
      </c>
      <c r="I239" s="8">
        <f t="shared" ref="I239:I247" si="25">ROUND(ROUND(F239,2)*ROUND(H239,2),2)</f>
        <v>3584.49</v>
      </c>
      <c r="J239" s="9">
        <f t="shared" si="21"/>
        <v>0.30369797650586916</v>
      </c>
    </row>
    <row r="240" spans="1:10" x14ac:dyDescent="0.25">
      <c r="A240" s="5" t="s">
        <v>651</v>
      </c>
      <c r="B240" s="6" t="s">
        <v>652</v>
      </c>
      <c r="C240" s="5" t="s">
        <v>653</v>
      </c>
      <c r="D240" s="6" t="s">
        <v>16</v>
      </c>
      <c r="E240" s="6" t="s">
        <v>17</v>
      </c>
      <c r="F240" s="7">
        <v>1</v>
      </c>
      <c r="G240" s="8">
        <v>2779.15</v>
      </c>
      <c r="H240" s="8">
        <f t="shared" si="24"/>
        <v>3475.33</v>
      </c>
      <c r="I240" s="8">
        <f t="shared" si="25"/>
        <v>3475.33</v>
      </c>
      <c r="J240" s="9">
        <f t="shared" si="21"/>
        <v>0.29444933273356666</v>
      </c>
    </row>
    <row r="241" spans="1:10" x14ac:dyDescent="0.25">
      <c r="A241" s="5" t="s">
        <v>654</v>
      </c>
      <c r="B241" s="6" t="s">
        <v>655</v>
      </c>
      <c r="C241" s="5" t="s">
        <v>656</v>
      </c>
      <c r="D241" s="6" t="s">
        <v>16</v>
      </c>
      <c r="E241" s="6" t="s">
        <v>26</v>
      </c>
      <c r="F241" s="7">
        <v>58.61</v>
      </c>
      <c r="G241" s="8">
        <v>375.1</v>
      </c>
      <c r="H241" s="8">
        <f t="shared" si="24"/>
        <v>469.06</v>
      </c>
      <c r="I241" s="8">
        <f t="shared" si="25"/>
        <v>27491.61</v>
      </c>
      <c r="J241" s="9">
        <f t="shared" si="21"/>
        <v>2.3292424662611748</v>
      </c>
    </row>
    <row r="242" spans="1:10" x14ac:dyDescent="0.25">
      <c r="A242" s="5" t="s">
        <v>657</v>
      </c>
      <c r="B242" s="6" t="s">
        <v>658</v>
      </c>
      <c r="C242" s="5" t="s">
        <v>659</v>
      </c>
      <c r="D242" s="6" t="s">
        <v>16</v>
      </c>
      <c r="E242" s="6" t="s">
        <v>26</v>
      </c>
      <c r="F242" s="7">
        <v>1112.17</v>
      </c>
      <c r="G242" s="8">
        <v>32.020000000000003</v>
      </c>
      <c r="H242" s="8">
        <f t="shared" si="24"/>
        <v>40.04</v>
      </c>
      <c r="I242" s="8">
        <f t="shared" si="25"/>
        <v>44531.29</v>
      </c>
      <c r="J242" s="9">
        <f t="shared" si="21"/>
        <v>3.7729391529048897</v>
      </c>
    </row>
    <row r="243" spans="1:10" x14ac:dyDescent="0.25">
      <c r="A243" s="5" t="s">
        <v>660</v>
      </c>
      <c r="B243" s="6" t="s">
        <v>661</v>
      </c>
      <c r="C243" s="5" t="s">
        <v>662</v>
      </c>
      <c r="D243" s="6" t="s">
        <v>16</v>
      </c>
      <c r="E243" s="6" t="s">
        <v>26</v>
      </c>
      <c r="F243" s="7">
        <v>3.84</v>
      </c>
      <c r="G243" s="8">
        <v>640.54</v>
      </c>
      <c r="H243" s="8">
        <f t="shared" si="24"/>
        <v>801</v>
      </c>
      <c r="I243" s="8">
        <f t="shared" si="25"/>
        <v>3075.84</v>
      </c>
      <c r="J243" s="9">
        <f t="shared" si="21"/>
        <v>0.26060231275741119</v>
      </c>
    </row>
    <row r="244" spans="1:10" x14ac:dyDescent="0.25">
      <c r="A244" s="5" t="s">
        <v>663</v>
      </c>
      <c r="B244" s="6" t="s">
        <v>664</v>
      </c>
      <c r="C244" s="5" t="s">
        <v>665</v>
      </c>
      <c r="D244" s="6" t="s">
        <v>16</v>
      </c>
      <c r="E244" s="6" t="s">
        <v>26</v>
      </c>
      <c r="F244" s="7">
        <v>2.25</v>
      </c>
      <c r="G244" s="8">
        <v>1467.76</v>
      </c>
      <c r="H244" s="8">
        <f t="shared" si="24"/>
        <v>1835.43</v>
      </c>
      <c r="I244" s="8">
        <f t="shared" si="25"/>
        <v>4129.72</v>
      </c>
      <c r="J244" s="9">
        <f t="shared" si="21"/>
        <v>0.34989290178960414</v>
      </c>
    </row>
    <row r="245" spans="1:10" x14ac:dyDescent="0.25">
      <c r="A245" s="5" t="s">
        <v>666</v>
      </c>
      <c r="B245" s="6" t="s">
        <v>667</v>
      </c>
      <c r="C245" s="5" t="s">
        <v>668</v>
      </c>
      <c r="D245" s="6" t="s">
        <v>16</v>
      </c>
      <c r="E245" s="6" t="s">
        <v>47</v>
      </c>
      <c r="F245" s="7">
        <v>1</v>
      </c>
      <c r="G245" s="8">
        <v>1275.74</v>
      </c>
      <c r="H245" s="8">
        <f t="shared" si="24"/>
        <v>1595.31</v>
      </c>
      <c r="I245" s="8">
        <f t="shared" si="25"/>
        <v>1595.31</v>
      </c>
      <c r="J245" s="9">
        <f t="shared" si="21"/>
        <v>0.13516355713074332</v>
      </c>
    </row>
    <row r="246" spans="1:10" x14ac:dyDescent="0.25">
      <c r="A246" s="5" t="s">
        <v>669</v>
      </c>
      <c r="B246" s="6" t="s">
        <v>670</v>
      </c>
      <c r="C246" s="5" t="s">
        <v>671</v>
      </c>
      <c r="D246" s="6" t="s">
        <v>247</v>
      </c>
      <c r="E246" s="6" t="s">
        <v>129</v>
      </c>
      <c r="F246" s="7">
        <v>119.52</v>
      </c>
      <c r="G246" s="8">
        <v>10.37</v>
      </c>
      <c r="H246" s="8">
        <f t="shared" si="24"/>
        <v>12.97</v>
      </c>
      <c r="I246" s="8">
        <f t="shared" si="25"/>
        <v>1550.17</v>
      </c>
      <c r="J246" s="9">
        <f t="shared" si="21"/>
        <v>0.13133904467305063</v>
      </c>
    </row>
    <row r="247" spans="1:10" x14ac:dyDescent="0.25">
      <c r="A247" s="5" t="s">
        <v>672</v>
      </c>
      <c r="B247" s="6" t="s">
        <v>673</v>
      </c>
      <c r="C247" s="5" t="s">
        <v>674</v>
      </c>
      <c r="D247" s="6" t="s">
        <v>247</v>
      </c>
      <c r="E247" s="6" t="s">
        <v>585</v>
      </c>
      <c r="F247" s="7">
        <v>1.25</v>
      </c>
      <c r="G247" s="8">
        <v>363.8</v>
      </c>
      <c r="H247" s="8">
        <f t="shared" si="24"/>
        <v>454.93</v>
      </c>
      <c r="I247" s="8">
        <f t="shared" si="25"/>
        <v>568.66</v>
      </c>
      <c r="J247" s="9">
        <f t="shared" si="21"/>
        <v>4.8180045507123063E-2</v>
      </c>
    </row>
    <row r="248" spans="1:10" ht="15" customHeight="1" x14ac:dyDescent="0.25">
      <c r="A248" s="10"/>
      <c r="B248" s="10"/>
      <c r="C248" s="10"/>
      <c r="D248" s="10"/>
      <c r="E248" s="10"/>
      <c r="F248" s="10"/>
      <c r="G248" s="10"/>
      <c r="H248" s="91" t="s">
        <v>675</v>
      </c>
      <c r="I248" s="91"/>
      <c r="J248" s="3">
        <f>SUMPRODUCT(ROUND(F12:F247,2),ROUND(G12:G247,2))</f>
        <v>943844.76290000032</v>
      </c>
    </row>
    <row r="249" spans="1:10" ht="15" customHeight="1" x14ac:dyDescent="0.25">
      <c r="A249" s="10"/>
      <c r="B249" s="10"/>
      <c r="C249" s="10"/>
      <c r="D249" s="10"/>
      <c r="E249" s="10"/>
      <c r="F249" s="10"/>
      <c r="G249" s="10"/>
      <c r="H249" s="91" t="s">
        <v>676</v>
      </c>
      <c r="I249" s="91"/>
      <c r="J249" s="3">
        <f>J250-J248</f>
        <v>236436.39709999959</v>
      </c>
    </row>
    <row r="250" spans="1:10" ht="15" customHeight="1" x14ac:dyDescent="0.25">
      <c r="A250" s="10"/>
      <c r="B250" s="10"/>
      <c r="C250" s="10"/>
      <c r="D250" s="10"/>
      <c r="E250" s="10"/>
      <c r="F250" s="10"/>
      <c r="G250" s="10"/>
      <c r="H250" s="91" t="s">
        <v>677</v>
      </c>
      <c r="I250" s="91"/>
      <c r="J250" s="3">
        <f>I12+I19+I31+I35+I42+I48+I50+I54+I59+I65+I109+I117+I151+I183+I186+I206+I219+I225+I227+I231+I238</f>
        <v>1180281.1599999999</v>
      </c>
    </row>
    <row r="252" spans="1:10" s="38" customFormat="1" ht="11.25" x14ac:dyDescent="0.2">
      <c r="A252" s="90" t="s">
        <v>1480</v>
      </c>
      <c r="B252" s="90"/>
      <c r="C252" s="90"/>
      <c r="D252" s="90"/>
      <c r="E252" s="90"/>
      <c r="F252" s="90"/>
      <c r="G252" s="90"/>
      <c r="H252" s="90"/>
      <c r="I252" s="90"/>
      <c r="J252" s="90"/>
    </row>
  </sheetData>
  <mergeCells count="57">
    <mergeCell ref="A6:J6"/>
    <mergeCell ref="A252:J252"/>
    <mergeCell ref="B238:H238"/>
    <mergeCell ref="H248:I248"/>
    <mergeCell ref="H249:I249"/>
    <mergeCell ref="H250:I250"/>
    <mergeCell ref="B67:H67"/>
    <mergeCell ref="B74:H74"/>
    <mergeCell ref="B80:H80"/>
    <mergeCell ref="B84:H84"/>
    <mergeCell ref="B96:H96"/>
    <mergeCell ref="B97:H97"/>
    <mergeCell ref="B107:H107"/>
    <mergeCell ref="B109:H109"/>
    <mergeCell ref="B117:H117"/>
    <mergeCell ref="B151:H151"/>
    <mergeCell ref="B227:H227"/>
    <mergeCell ref="B231:H231"/>
    <mergeCell ref="B183:H183"/>
    <mergeCell ref="B186:H186"/>
    <mergeCell ref="B206:H206"/>
    <mergeCell ref="B207:H207"/>
    <mergeCell ref="B210:H210"/>
    <mergeCell ref="B214:H214"/>
    <mergeCell ref="B219:H219"/>
    <mergeCell ref="B225:H225"/>
    <mergeCell ref="B54:H54"/>
    <mergeCell ref="B59:H59"/>
    <mergeCell ref="B65:H65"/>
    <mergeCell ref="B66:H66"/>
    <mergeCell ref="B39:H39"/>
    <mergeCell ref="B42:H42"/>
    <mergeCell ref="B43:H43"/>
    <mergeCell ref="B46:H46"/>
    <mergeCell ref="B48:H48"/>
    <mergeCell ref="B50:H50"/>
    <mergeCell ref="B12:H12"/>
    <mergeCell ref="B19:H19"/>
    <mergeCell ref="B31:H31"/>
    <mergeCell ref="B35:H35"/>
    <mergeCell ref="B36:H36"/>
    <mergeCell ref="A1:J1"/>
    <mergeCell ref="A10:A11"/>
    <mergeCell ref="B10:B11"/>
    <mergeCell ref="C10:C11"/>
    <mergeCell ref="D10:D11"/>
    <mergeCell ref="E10:E11"/>
    <mergeCell ref="F10:F11"/>
    <mergeCell ref="G10:H10"/>
    <mergeCell ref="I10:I11"/>
    <mergeCell ref="J10:J11"/>
    <mergeCell ref="A8:J8"/>
    <mergeCell ref="A9:J9"/>
    <mergeCell ref="A2:J2"/>
    <mergeCell ref="A3:J3"/>
    <mergeCell ref="A4:J4"/>
    <mergeCell ref="A5:J5"/>
  </mergeCells>
  <printOptions horizontalCentered="1"/>
  <pageMargins left="0.51181102362204722" right="0.19685039370078741" top="0.51181102362204722" bottom="0.51181102362204722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J1909"/>
  <sheetViews>
    <sheetView view="pageBreakPreview" zoomScale="120" zoomScaleNormal="120" zoomScaleSheetLayoutView="120" workbookViewId="0">
      <selection activeCell="J4" sqref="J4"/>
    </sheetView>
  </sheetViews>
  <sheetFormatPr defaultRowHeight="15" x14ac:dyDescent="0.25"/>
  <cols>
    <col min="1" max="1" width="9.28515625" bestFit="1" customWidth="1"/>
    <col min="2" max="2" width="8.140625" bestFit="1" customWidth="1"/>
    <col min="3" max="3" width="38.42578125" customWidth="1"/>
    <col min="4" max="4" width="11.7109375" bestFit="1" customWidth="1"/>
    <col min="5" max="5" width="5" bestFit="1" customWidth="1"/>
    <col min="6" max="6" width="9.140625" bestFit="1" customWidth="1"/>
    <col min="7" max="7" width="11.28515625" bestFit="1" customWidth="1"/>
    <col min="8" max="8" width="11.5703125" bestFit="1" customWidth="1"/>
  </cols>
  <sheetData>
    <row r="1" spans="1:10" s="32" customFormat="1" ht="72.75" customHeight="1" x14ac:dyDescent="0.25">
      <c r="A1" s="80" t="s">
        <v>1473</v>
      </c>
      <c r="B1" s="80"/>
      <c r="C1" s="80"/>
      <c r="D1" s="80"/>
      <c r="E1" s="80"/>
      <c r="F1" s="80"/>
      <c r="G1" s="80"/>
      <c r="H1" s="80"/>
      <c r="I1" s="39"/>
      <c r="J1" s="39"/>
    </row>
    <row r="2" spans="1:10" s="33" customFormat="1" x14ac:dyDescent="0.25">
      <c r="A2" s="87" t="s">
        <v>1474</v>
      </c>
      <c r="B2" s="87"/>
      <c r="C2" s="87"/>
      <c r="D2" s="87"/>
      <c r="E2" s="87"/>
      <c r="F2" s="87"/>
      <c r="G2" s="87"/>
      <c r="H2" s="87"/>
      <c r="I2" s="40"/>
      <c r="J2" s="40"/>
    </row>
    <row r="3" spans="1:10" s="33" customFormat="1" x14ac:dyDescent="0.25">
      <c r="A3" s="88" t="s">
        <v>1481</v>
      </c>
      <c r="B3" s="88"/>
      <c r="C3" s="88"/>
      <c r="D3" s="88"/>
      <c r="E3" s="88"/>
      <c r="F3" s="88"/>
      <c r="G3" s="88"/>
      <c r="H3" s="88"/>
      <c r="I3" s="41"/>
      <c r="J3" s="41"/>
    </row>
    <row r="4" spans="1:10" s="33" customFormat="1" ht="15.6" customHeight="1" x14ac:dyDescent="0.25">
      <c r="A4" s="40"/>
      <c r="B4" s="40"/>
      <c r="C4" s="40"/>
      <c r="D4" s="40"/>
      <c r="E4" s="40"/>
      <c r="F4" s="40"/>
      <c r="G4" s="40"/>
      <c r="H4" s="40"/>
      <c r="I4" s="40"/>
      <c r="J4" s="40"/>
    </row>
    <row r="5" spans="1:10" s="33" customFormat="1" ht="15" customHeight="1" x14ac:dyDescent="0.25">
      <c r="A5" s="89" t="s">
        <v>1476</v>
      </c>
      <c r="B5" s="89"/>
      <c r="C5" s="89"/>
      <c r="D5" s="89"/>
      <c r="E5" s="89"/>
      <c r="F5" s="89"/>
      <c r="G5" s="89"/>
      <c r="H5" s="89"/>
      <c r="I5" s="40"/>
      <c r="J5" s="40"/>
    </row>
    <row r="6" spans="1:10" s="32" customFormat="1" ht="27" customHeight="1" x14ac:dyDescent="0.25">
      <c r="A6" s="85" t="s">
        <v>1477</v>
      </c>
      <c r="B6" s="85"/>
      <c r="C6" s="85"/>
      <c r="D6" s="85"/>
      <c r="E6" s="85"/>
      <c r="F6" s="85"/>
      <c r="G6" s="85"/>
      <c r="H6" s="85"/>
      <c r="I6" s="37"/>
      <c r="J6" s="37"/>
    </row>
    <row r="7" spans="1:10" s="32" customFormat="1" ht="11.25" customHeight="1" x14ac:dyDescent="0.25">
      <c r="A7" s="34"/>
      <c r="B7" s="34"/>
      <c r="C7" s="34"/>
      <c r="D7" s="34"/>
    </row>
    <row r="8" spans="1:10" s="32" customFormat="1" ht="26.25" customHeight="1" x14ac:dyDescent="0.25">
      <c r="A8" s="85" t="s">
        <v>1478</v>
      </c>
      <c r="B8" s="85"/>
      <c r="C8" s="85"/>
      <c r="D8" s="85"/>
      <c r="E8" s="85"/>
      <c r="F8" s="85"/>
      <c r="G8" s="85"/>
      <c r="H8" s="85"/>
      <c r="I8" s="42"/>
      <c r="J8" s="42"/>
    </row>
    <row r="9" spans="1:10" s="32" customFormat="1" x14ac:dyDescent="0.25">
      <c r="A9" s="86" t="s">
        <v>1479</v>
      </c>
      <c r="B9" s="86"/>
      <c r="C9" s="86"/>
      <c r="D9" s="86"/>
      <c r="E9" s="86"/>
      <c r="F9" s="86"/>
      <c r="G9" s="86"/>
      <c r="H9" s="86"/>
      <c r="I9" s="37"/>
      <c r="J9" s="37"/>
    </row>
    <row r="10" spans="1:10" ht="15" customHeight="1" x14ac:dyDescent="0.25">
      <c r="A10" s="48" t="s">
        <v>1482</v>
      </c>
      <c r="B10" s="48" t="s">
        <v>1483</v>
      </c>
      <c r="C10" s="48" t="s">
        <v>2</v>
      </c>
      <c r="D10" s="48" t="s">
        <v>3</v>
      </c>
      <c r="E10" s="48" t="s">
        <v>4</v>
      </c>
      <c r="F10" s="48" t="s">
        <v>678</v>
      </c>
      <c r="G10" s="48" t="s">
        <v>679</v>
      </c>
      <c r="H10" s="48" t="s">
        <v>680</v>
      </c>
    </row>
    <row r="11" spans="1:10" ht="20.100000000000001" customHeight="1" x14ac:dyDescent="0.25">
      <c r="A11" s="11" t="s">
        <v>14</v>
      </c>
      <c r="B11" s="11" t="s">
        <v>14</v>
      </c>
      <c r="C11" s="12" t="s">
        <v>15</v>
      </c>
      <c r="D11" s="11" t="s">
        <v>16</v>
      </c>
      <c r="E11" s="11" t="s">
        <v>17</v>
      </c>
      <c r="F11" s="11"/>
      <c r="G11" s="13">
        <v>6442.7</v>
      </c>
      <c r="H11" s="13">
        <v>6442.7</v>
      </c>
    </row>
    <row r="12" spans="1:10" ht="15" customHeight="1" x14ac:dyDescent="0.25">
      <c r="A12" s="14" t="s">
        <v>14</v>
      </c>
      <c r="B12" s="14" t="s">
        <v>681</v>
      </c>
      <c r="C12" s="15" t="s">
        <v>682</v>
      </c>
      <c r="D12" s="16" t="s">
        <v>16</v>
      </c>
      <c r="E12" s="16" t="s">
        <v>683</v>
      </c>
      <c r="F12" s="17">
        <v>1</v>
      </c>
      <c r="G12" s="18">
        <v>473.42</v>
      </c>
      <c r="H12" s="18">
        <v>473.42</v>
      </c>
    </row>
    <row r="13" spans="1:10" ht="15" customHeight="1" x14ac:dyDescent="0.25">
      <c r="A13" s="14" t="s">
        <v>14</v>
      </c>
      <c r="B13" s="14" t="s">
        <v>684</v>
      </c>
      <c r="C13" s="15" t="s">
        <v>685</v>
      </c>
      <c r="D13" s="16" t="s">
        <v>16</v>
      </c>
      <c r="E13" s="16" t="s">
        <v>683</v>
      </c>
      <c r="F13" s="17">
        <v>1</v>
      </c>
      <c r="G13" s="18">
        <v>224.26</v>
      </c>
      <c r="H13" s="18">
        <v>224.26</v>
      </c>
    </row>
    <row r="14" spans="1:10" ht="15" customHeight="1" x14ac:dyDescent="0.25">
      <c r="A14" s="14" t="s">
        <v>14</v>
      </c>
      <c r="B14" s="14" t="s">
        <v>686</v>
      </c>
      <c r="C14" s="15" t="s">
        <v>687</v>
      </c>
      <c r="D14" s="16" t="s">
        <v>16</v>
      </c>
      <c r="E14" s="16" t="s">
        <v>683</v>
      </c>
      <c r="F14" s="17">
        <v>1</v>
      </c>
      <c r="G14" s="18">
        <v>3534.4</v>
      </c>
      <c r="H14" s="18">
        <v>3534.4</v>
      </c>
    </row>
    <row r="15" spans="1:10" ht="15" customHeight="1" x14ac:dyDescent="0.25">
      <c r="A15" s="14" t="s">
        <v>14</v>
      </c>
      <c r="B15" s="14" t="s">
        <v>688</v>
      </c>
      <c r="C15" s="15" t="s">
        <v>689</v>
      </c>
      <c r="D15" s="16" t="s">
        <v>16</v>
      </c>
      <c r="E15" s="16" t="s">
        <v>683</v>
      </c>
      <c r="F15" s="17">
        <v>1</v>
      </c>
      <c r="G15" s="18">
        <v>1182.43</v>
      </c>
      <c r="H15" s="18">
        <v>1182.43</v>
      </c>
    </row>
    <row r="16" spans="1:10" ht="15" customHeight="1" x14ac:dyDescent="0.25">
      <c r="A16" s="14" t="s">
        <v>14</v>
      </c>
      <c r="B16" s="14" t="s">
        <v>690</v>
      </c>
      <c r="C16" s="15" t="s">
        <v>691</v>
      </c>
      <c r="D16" s="16" t="s">
        <v>16</v>
      </c>
      <c r="E16" s="16" t="s">
        <v>683</v>
      </c>
      <c r="F16" s="17">
        <v>1</v>
      </c>
      <c r="G16" s="18">
        <v>1028.19</v>
      </c>
      <c r="H16" s="18">
        <v>1028.19</v>
      </c>
    </row>
    <row r="17" spans="1:8" ht="15" customHeight="1" x14ac:dyDescent="0.25">
      <c r="A17" s="45"/>
      <c r="B17" s="45"/>
      <c r="C17" s="45"/>
      <c r="D17" s="45"/>
      <c r="E17" s="45"/>
      <c r="F17" s="91" t="s">
        <v>692</v>
      </c>
      <c r="G17" s="91"/>
      <c r="H17" s="19">
        <v>6442.7</v>
      </c>
    </row>
    <row r="18" spans="1:8" ht="15" customHeight="1" x14ac:dyDescent="0.25">
      <c r="A18" s="45"/>
      <c r="B18" s="45"/>
      <c r="C18" s="45"/>
      <c r="D18" s="45"/>
      <c r="E18" s="45"/>
      <c r="F18" s="91" t="s">
        <v>693</v>
      </c>
      <c r="G18" s="91"/>
      <c r="H18" s="19">
        <v>1613.9</v>
      </c>
    </row>
    <row r="19" spans="1:8" ht="15" customHeight="1" x14ac:dyDescent="0.25">
      <c r="A19" s="45"/>
      <c r="B19" s="45"/>
      <c r="C19" s="45"/>
      <c r="D19" s="45"/>
      <c r="E19" s="45"/>
      <c r="F19" s="91" t="s">
        <v>694</v>
      </c>
      <c r="G19" s="91"/>
      <c r="H19" s="19">
        <v>8056.6</v>
      </c>
    </row>
    <row r="20" spans="1:8" ht="15" customHeight="1" x14ac:dyDescent="0.25">
      <c r="A20" s="45"/>
      <c r="B20" s="45"/>
      <c r="C20" s="45"/>
      <c r="D20" s="45"/>
      <c r="E20" s="45"/>
      <c r="F20" s="91" t="s">
        <v>695</v>
      </c>
      <c r="G20" s="91"/>
      <c r="H20" s="19">
        <v>8056.6</v>
      </c>
    </row>
    <row r="21" spans="1:8" ht="20.100000000000001" customHeight="1" x14ac:dyDescent="0.25">
      <c r="A21" s="11" t="s">
        <v>19</v>
      </c>
      <c r="B21" s="11" t="s">
        <v>19</v>
      </c>
      <c r="C21" s="12" t="s">
        <v>20</v>
      </c>
      <c r="D21" s="11" t="s">
        <v>696</v>
      </c>
      <c r="E21" s="11" t="s">
        <v>22</v>
      </c>
      <c r="F21" s="11"/>
      <c r="G21" s="13">
        <v>5731.97</v>
      </c>
      <c r="H21" s="13">
        <v>34391.82</v>
      </c>
    </row>
    <row r="22" spans="1:8" ht="21" customHeight="1" x14ac:dyDescent="0.25">
      <c r="A22" s="14" t="s">
        <v>19</v>
      </c>
      <c r="B22" s="14" t="s">
        <v>697</v>
      </c>
      <c r="C22" s="15" t="s">
        <v>698</v>
      </c>
      <c r="D22" s="16" t="s">
        <v>21</v>
      </c>
      <c r="E22" s="16" t="s">
        <v>699</v>
      </c>
      <c r="F22" s="17">
        <v>3.5799976400000002</v>
      </c>
      <c r="G22" s="18">
        <v>114.87</v>
      </c>
      <c r="H22" s="18">
        <v>411.23</v>
      </c>
    </row>
    <row r="23" spans="1:8" ht="21" customHeight="1" x14ac:dyDescent="0.25">
      <c r="A23" s="14" t="s">
        <v>19</v>
      </c>
      <c r="B23" s="14" t="s">
        <v>700</v>
      </c>
      <c r="C23" s="15" t="s">
        <v>701</v>
      </c>
      <c r="D23" s="16" t="s">
        <v>21</v>
      </c>
      <c r="E23" s="16" t="s">
        <v>702</v>
      </c>
      <c r="F23" s="17">
        <v>0.89499941000000005</v>
      </c>
      <c r="G23" s="18">
        <v>5944.96</v>
      </c>
      <c r="H23" s="18">
        <v>5320.74</v>
      </c>
    </row>
    <row r="24" spans="1:8" ht="15" customHeight="1" x14ac:dyDescent="0.25">
      <c r="A24" s="45"/>
      <c r="B24" s="45"/>
      <c r="C24" s="45"/>
      <c r="D24" s="45"/>
      <c r="E24" s="45"/>
      <c r="F24" s="91" t="s">
        <v>692</v>
      </c>
      <c r="G24" s="91"/>
      <c r="H24" s="19">
        <v>5731.97</v>
      </c>
    </row>
    <row r="25" spans="1:8" ht="15" customHeight="1" x14ac:dyDescent="0.25">
      <c r="A25" s="45"/>
      <c r="B25" s="45"/>
      <c r="C25" s="45"/>
      <c r="D25" s="45"/>
      <c r="E25" s="45"/>
      <c r="F25" s="91" t="s">
        <v>693</v>
      </c>
      <c r="G25" s="91"/>
      <c r="H25" s="19">
        <v>1435.86</v>
      </c>
    </row>
    <row r="26" spans="1:8" ht="15" customHeight="1" x14ac:dyDescent="0.25">
      <c r="A26" s="45"/>
      <c r="B26" s="45"/>
      <c r="C26" s="45"/>
      <c r="D26" s="45"/>
      <c r="E26" s="45"/>
      <c r="F26" s="91" t="s">
        <v>694</v>
      </c>
      <c r="G26" s="91"/>
      <c r="H26" s="19">
        <v>7167.83</v>
      </c>
    </row>
    <row r="27" spans="1:8" ht="15" customHeight="1" x14ac:dyDescent="0.25">
      <c r="A27" s="45"/>
      <c r="B27" s="45"/>
      <c r="C27" s="45"/>
      <c r="D27" s="45"/>
      <c r="E27" s="45"/>
      <c r="F27" s="91" t="s">
        <v>695</v>
      </c>
      <c r="G27" s="91"/>
      <c r="H27" s="19">
        <v>43006.98</v>
      </c>
    </row>
    <row r="28" spans="1:8" ht="20.100000000000001" customHeight="1" x14ac:dyDescent="0.25">
      <c r="A28" s="11" t="s">
        <v>24</v>
      </c>
      <c r="B28" s="11" t="s">
        <v>24</v>
      </c>
      <c r="C28" s="12" t="s">
        <v>25</v>
      </c>
      <c r="D28" s="11" t="s">
        <v>16</v>
      </c>
      <c r="E28" s="11" t="s">
        <v>26</v>
      </c>
      <c r="F28" s="11"/>
      <c r="G28" s="13">
        <v>160.24</v>
      </c>
      <c r="H28" s="13">
        <v>987.08</v>
      </c>
    </row>
    <row r="29" spans="1:8" ht="15" customHeight="1" x14ac:dyDescent="0.25">
      <c r="A29" s="14" t="s">
        <v>24</v>
      </c>
      <c r="B29" s="14" t="s">
        <v>703</v>
      </c>
      <c r="C29" s="15" t="s">
        <v>704</v>
      </c>
      <c r="D29" s="16" t="s">
        <v>16</v>
      </c>
      <c r="E29" s="16" t="s">
        <v>705</v>
      </c>
      <c r="F29" s="17">
        <v>1</v>
      </c>
      <c r="G29" s="18">
        <v>67.13</v>
      </c>
      <c r="H29" s="18">
        <v>67.13</v>
      </c>
    </row>
    <row r="30" spans="1:8" ht="15" customHeight="1" x14ac:dyDescent="0.25">
      <c r="A30" s="14" t="s">
        <v>24</v>
      </c>
      <c r="B30" s="14" t="s">
        <v>706</v>
      </c>
      <c r="C30" s="15" t="s">
        <v>707</v>
      </c>
      <c r="D30" s="16" t="s">
        <v>16</v>
      </c>
      <c r="E30" s="16" t="s">
        <v>708</v>
      </c>
      <c r="F30" s="17">
        <v>0.41</v>
      </c>
      <c r="G30" s="18">
        <v>179</v>
      </c>
      <c r="H30" s="18">
        <v>73.39</v>
      </c>
    </row>
    <row r="31" spans="1:8" ht="15" customHeight="1" x14ac:dyDescent="0.25">
      <c r="A31" s="14" t="s">
        <v>24</v>
      </c>
      <c r="B31" s="14" t="s">
        <v>709</v>
      </c>
      <c r="C31" s="15" t="s">
        <v>710</v>
      </c>
      <c r="D31" s="16" t="s">
        <v>16</v>
      </c>
      <c r="E31" s="16" t="s">
        <v>711</v>
      </c>
      <c r="F31" s="17">
        <v>0.1</v>
      </c>
      <c r="G31" s="18">
        <v>16.66</v>
      </c>
      <c r="H31" s="18">
        <v>1.66</v>
      </c>
    </row>
    <row r="32" spans="1:8" ht="15" customHeight="1" x14ac:dyDescent="0.25">
      <c r="A32" s="14" t="s">
        <v>24</v>
      </c>
      <c r="B32" s="14" t="s">
        <v>712</v>
      </c>
      <c r="C32" s="15" t="s">
        <v>713</v>
      </c>
      <c r="D32" s="16" t="s">
        <v>16</v>
      </c>
      <c r="E32" s="16" t="s">
        <v>714</v>
      </c>
      <c r="F32" s="17">
        <v>0.35804925999999998</v>
      </c>
      <c r="G32" s="18">
        <v>27.62</v>
      </c>
      <c r="H32" s="18">
        <v>9.8800000000000008</v>
      </c>
    </row>
    <row r="33" spans="1:8" ht="15" customHeight="1" x14ac:dyDescent="0.25">
      <c r="A33" s="14" t="s">
        <v>24</v>
      </c>
      <c r="B33" s="14" t="s">
        <v>715</v>
      </c>
      <c r="C33" s="15" t="s">
        <v>716</v>
      </c>
      <c r="D33" s="16" t="s">
        <v>16</v>
      </c>
      <c r="E33" s="16" t="s">
        <v>714</v>
      </c>
      <c r="F33" s="17">
        <v>0.35818514000000001</v>
      </c>
      <c r="G33" s="18">
        <v>22.86</v>
      </c>
      <c r="H33" s="18">
        <v>8.18</v>
      </c>
    </row>
    <row r="34" spans="1:8" ht="15" customHeight="1" x14ac:dyDescent="0.25">
      <c r="A34" s="45"/>
      <c r="B34" s="45"/>
      <c r="C34" s="45"/>
      <c r="D34" s="45"/>
      <c r="E34" s="45"/>
      <c r="F34" s="91" t="s">
        <v>692</v>
      </c>
      <c r="G34" s="91"/>
      <c r="H34" s="19">
        <v>160.24</v>
      </c>
    </row>
    <row r="35" spans="1:8" ht="15" customHeight="1" x14ac:dyDescent="0.25">
      <c r="A35" s="45"/>
      <c r="B35" s="45"/>
      <c r="C35" s="45"/>
      <c r="D35" s="45"/>
      <c r="E35" s="45"/>
      <c r="F35" s="91" t="s">
        <v>693</v>
      </c>
      <c r="G35" s="91"/>
      <c r="H35" s="19">
        <v>40.14</v>
      </c>
    </row>
    <row r="36" spans="1:8" ht="15" customHeight="1" x14ac:dyDescent="0.25">
      <c r="A36" s="45"/>
      <c r="B36" s="45"/>
      <c r="C36" s="45"/>
      <c r="D36" s="45"/>
      <c r="E36" s="45"/>
      <c r="F36" s="91" t="s">
        <v>694</v>
      </c>
      <c r="G36" s="91"/>
      <c r="H36" s="19">
        <v>200.38</v>
      </c>
    </row>
    <row r="37" spans="1:8" ht="15" customHeight="1" x14ac:dyDescent="0.25">
      <c r="A37" s="45"/>
      <c r="B37" s="45"/>
      <c r="C37" s="45"/>
      <c r="D37" s="45"/>
      <c r="E37" s="45"/>
      <c r="F37" s="91" t="s">
        <v>695</v>
      </c>
      <c r="G37" s="91"/>
      <c r="H37" s="19">
        <v>1234.3399999999999</v>
      </c>
    </row>
    <row r="38" spans="1:8" ht="20.100000000000001" customHeight="1" x14ac:dyDescent="0.25">
      <c r="A38" s="11" t="s">
        <v>28</v>
      </c>
      <c r="B38" s="11" t="s">
        <v>28</v>
      </c>
      <c r="C38" s="12" t="s">
        <v>29</v>
      </c>
      <c r="D38" s="11" t="s">
        <v>16</v>
      </c>
      <c r="E38" s="11" t="s">
        <v>26</v>
      </c>
      <c r="F38" s="11"/>
      <c r="G38" s="13">
        <v>5.1100000000000003</v>
      </c>
      <c r="H38" s="13">
        <v>793.74</v>
      </c>
    </row>
    <row r="39" spans="1:8" ht="15" customHeight="1" x14ac:dyDescent="0.25">
      <c r="A39" s="14" t="s">
        <v>28</v>
      </c>
      <c r="B39" s="14" t="s">
        <v>715</v>
      </c>
      <c r="C39" s="15" t="s">
        <v>716</v>
      </c>
      <c r="D39" s="16" t="s">
        <v>16</v>
      </c>
      <c r="E39" s="16" t="s">
        <v>714</v>
      </c>
      <c r="F39" s="17">
        <v>0.22397199000000001</v>
      </c>
      <c r="G39" s="18">
        <v>22.86</v>
      </c>
      <c r="H39" s="18">
        <v>5.1100000000000003</v>
      </c>
    </row>
    <row r="40" spans="1:8" ht="15" customHeight="1" x14ac:dyDescent="0.25">
      <c r="A40" s="45"/>
      <c r="B40" s="45"/>
      <c r="C40" s="45"/>
      <c r="D40" s="45"/>
      <c r="E40" s="45"/>
      <c r="F40" s="91" t="s">
        <v>692</v>
      </c>
      <c r="G40" s="91"/>
      <c r="H40" s="19">
        <v>5.1100000000000003</v>
      </c>
    </row>
    <row r="41" spans="1:8" ht="15" customHeight="1" x14ac:dyDescent="0.25">
      <c r="A41" s="45"/>
      <c r="B41" s="45"/>
      <c r="C41" s="45"/>
      <c r="D41" s="45"/>
      <c r="E41" s="45"/>
      <c r="F41" s="91" t="s">
        <v>693</v>
      </c>
      <c r="G41" s="91"/>
      <c r="H41" s="19">
        <v>1.28</v>
      </c>
    </row>
    <row r="42" spans="1:8" ht="15" customHeight="1" x14ac:dyDescent="0.25">
      <c r="A42" s="45"/>
      <c r="B42" s="45"/>
      <c r="C42" s="45"/>
      <c r="D42" s="45"/>
      <c r="E42" s="45"/>
      <c r="F42" s="91" t="s">
        <v>694</v>
      </c>
      <c r="G42" s="91"/>
      <c r="H42" s="19">
        <v>6.39</v>
      </c>
    </row>
    <row r="43" spans="1:8" ht="15" customHeight="1" x14ac:dyDescent="0.25">
      <c r="A43" s="45"/>
      <c r="B43" s="45"/>
      <c r="C43" s="45"/>
      <c r="D43" s="45"/>
      <c r="E43" s="45"/>
      <c r="F43" s="91" t="s">
        <v>695</v>
      </c>
      <c r="G43" s="91"/>
      <c r="H43" s="19">
        <v>992.56</v>
      </c>
    </row>
    <row r="44" spans="1:8" ht="20.100000000000001" customHeight="1" x14ac:dyDescent="0.25">
      <c r="A44" s="11" t="s">
        <v>31</v>
      </c>
      <c r="B44" s="11" t="s">
        <v>31</v>
      </c>
      <c r="C44" s="12" t="s">
        <v>32</v>
      </c>
      <c r="D44" s="11" t="s">
        <v>16</v>
      </c>
      <c r="E44" s="11" t="s">
        <v>26</v>
      </c>
      <c r="F44" s="11"/>
      <c r="G44" s="13">
        <v>5.72</v>
      </c>
      <c r="H44" s="13">
        <v>888.49</v>
      </c>
    </row>
    <row r="45" spans="1:8" ht="15" customHeight="1" x14ac:dyDescent="0.25">
      <c r="A45" s="14" t="s">
        <v>31</v>
      </c>
      <c r="B45" s="14" t="s">
        <v>717</v>
      </c>
      <c r="C45" s="15" t="s">
        <v>718</v>
      </c>
      <c r="D45" s="16" t="s">
        <v>16</v>
      </c>
      <c r="E45" s="16" t="s">
        <v>711</v>
      </c>
      <c r="F45" s="17">
        <v>2E-3</v>
      </c>
      <c r="G45" s="18">
        <v>12.07</v>
      </c>
      <c r="H45" s="18">
        <v>0.02</v>
      </c>
    </row>
    <row r="46" spans="1:8" ht="15" customHeight="1" x14ac:dyDescent="0.25">
      <c r="A46" s="14" t="s">
        <v>31</v>
      </c>
      <c r="B46" s="14" t="s">
        <v>719</v>
      </c>
      <c r="C46" s="15" t="s">
        <v>720</v>
      </c>
      <c r="D46" s="16" t="s">
        <v>16</v>
      </c>
      <c r="E46" s="16" t="s">
        <v>721</v>
      </c>
      <c r="F46" s="17">
        <v>0.01</v>
      </c>
      <c r="G46" s="18">
        <v>11.55</v>
      </c>
      <c r="H46" s="18">
        <v>0.11</v>
      </c>
    </row>
    <row r="47" spans="1:8" ht="15" customHeight="1" x14ac:dyDescent="0.25">
      <c r="A47" s="14" t="s">
        <v>31</v>
      </c>
      <c r="B47" s="14" t="s">
        <v>706</v>
      </c>
      <c r="C47" s="15" t="s">
        <v>707</v>
      </c>
      <c r="D47" s="16" t="s">
        <v>16</v>
      </c>
      <c r="E47" s="16" t="s">
        <v>708</v>
      </c>
      <c r="F47" s="17">
        <v>0.01</v>
      </c>
      <c r="G47" s="18">
        <v>179</v>
      </c>
      <c r="H47" s="18">
        <v>1.79</v>
      </c>
    </row>
    <row r="48" spans="1:8" ht="15" customHeight="1" x14ac:dyDescent="0.25">
      <c r="A48" s="14" t="s">
        <v>31</v>
      </c>
      <c r="B48" s="14" t="s">
        <v>722</v>
      </c>
      <c r="C48" s="15" t="s">
        <v>723</v>
      </c>
      <c r="D48" s="16" t="s">
        <v>16</v>
      </c>
      <c r="E48" s="16" t="s">
        <v>711</v>
      </c>
      <c r="F48" s="17">
        <v>3.0000000000000001E-3</v>
      </c>
      <c r="G48" s="18">
        <v>16.72</v>
      </c>
      <c r="H48" s="18">
        <v>0.05</v>
      </c>
    </row>
    <row r="49" spans="1:8" ht="15" customHeight="1" x14ac:dyDescent="0.25">
      <c r="A49" s="14" t="s">
        <v>31</v>
      </c>
      <c r="B49" s="14" t="s">
        <v>724</v>
      </c>
      <c r="C49" s="15" t="s">
        <v>725</v>
      </c>
      <c r="D49" s="16" t="s">
        <v>16</v>
      </c>
      <c r="E49" s="16" t="s">
        <v>708</v>
      </c>
      <c r="F49" s="17">
        <v>0.01</v>
      </c>
      <c r="G49" s="18">
        <v>101.49</v>
      </c>
      <c r="H49" s="18">
        <v>1.01</v>
      </c>
    </row>
    <row r="50" spans="1:8" ht="15" customHeight="1" x14ac:dyDescent="0.25">
      <c r="A50" s="14" t="s">
        <v>31</v>
      </c>
      <c r="B50" s="14" t="s">
        <v>712</v>
      </c>
      <c r="C50" s="15" t="s">
        <v>713</v>
      </c>
      <c r="D50" s="16" t="s">
        <v>16</v>
      </c>
      <c r="E50" s="16" t="s">
        <v>714</v>
      </c>
      <c r="F50" s="17">
        <v>6.2580090000000005E-2</v>
      </c>
      <c r="G50" s="18">
        <v>27.62</v>
      </c>
      <c r="H50" s="18">
        <v>1.72</v>
      </c>
    </row>
    <row r="51" spans="1:8" ht="15" customHeight="1" x14ac:dyDescent="0.25">
      <c r="A51" s="14" t="s">
        <v>31</v>
      </c>
      <c r="B51" s="14" t="s">
        <v>715</v>
      </c>
      <c r="C51" s="15" t="s">
        <v>716</v>
      </c>
      <c r="D51" s="16" t="s">
        <v>16</v>
      </c>
      <c r="E51" s="16" t="s">
        <v>714</v>
      </c>
      <c r="F51" s="17">
        <v>4.4958669999999999E-2</v>
      </c>
      <c r="G51" s="18">
        <v>22.86</v>
      </c>
      <c r="H51" s="18">
        <v>1.02</v>
      </c>
    </row>
    <row r="52" spans="1:8" ht="15" customHeight="1" x14ac:dyDescent="0.25">
      <c r="A52" s="45"/>
      <c r="B52" s="45"/>
      <c r="C52" s="45"/>
      <c r="D52" s="45"/>
      <c r="E52" s="45"/>
      <c r="F52" s="91" t="s">
        <v>692</v>
      </c>
      <c r="G52" s="91"/>
      <c r="H52" s="19">
        <v>5.72</v>
      </c>
    </row>
    <row r="53" spans="1:8" ht="15" customHeight="1" x14ac:dyDescent="0.25">
      <c r="A53" s="45"/>
      <c r="B53" s="45"/>
      <c r="C53" s="45"/>
      <c r="D53" s="45"/>
      <c r="E53" s="45"/>
      <c r="F53" s="91" t="s">
        <v>693</v>
      </c>
      <c r="G53" s="91"/>
      <c r="H53" s="19">
        <v>1.43</v>
      </c>
    </row>
    <row r="54" spans="1:8" ht="15" customHeight="1" x14ac:dyDescent="0.25">
      <c r="A54" s="45"/>
      <c r="B54" s="45"/>
      <c r="C54" s="45"/>
      <c r="D54" s="45"/>
      <c r="E54" s="45"/>
      <c r="F54" s="91" t="s">
        <v>694</v>
      </c>
      <c r="G54" s="91"/>
      <c r="H54" s="19">
        <v>7.15</v>
      </c>
    </row>
    <row r="55" spans="1:8" ht="15" customHeight="1" x14ac:dyDescent="0.25">
      <c r="A55" s="45"/>
      <c r="B55" s="45"/>
      <c r="C55" s="45"/>
      <c r="D55" s="45"/>
      <c r="E55" s="45"/>
      <c r="F55" s="91" t="s">
        <v>695</v>
      </c>
      <c r="G55" s="91"/>
      <c r="H55" s="19">
        <v>1110.6099999999999</v>
      </c>
    </row>
    <row r="56" spans="1:8" ht="20.100000000000001" customHeight="1" x14ac:dyDescent="0.25">
      <c r="A56" s="11" t="s">
        <v>34</v>
      </c>
      <c r="B56" s="11" t="s">
        <v>34</v>
      </c>
      <c r="C56" s="12" t="s">
        <v>35</v>
      </c>
      <c r="D56" s="11" t="s">
        <v>16</v>
      </c>
      <c r="E56" s="11" t="s">
        <v>26</v>
      </c>
      <c r="F56" s="11"/>
      <c r="G56" s="13">
        <v>458.62</v>
      </c>
      <c r="H56" s="13">
        <v>9172.4</v>
      </c>
    </row>
    <row r="57" spans="1:8" ht="15" customHeight="1" x14ac:dyDescent="0.25">
      <c r="A57" s="14" t="s">
        <v>34</v>
      </c>
      <c r="B57" s="14" t="s">
        <v>726</v>
      </c>
      <c r="C57" s="15" t="s">
        <v>727</v>
      </c>
      <c r="D57" s="16" t="s">
        <v>16</v>
      </c>
      <c r="E57" s="16" t="s">
        <v>683</v>
      </c>
      <c r="F57" s="17">
        <v>0.02</v>
      </c>
      <c r="G57" s="18">
        <v>9.59</v>
      </c>
      <c r="H57" s="18">
        <v>0.19</v>
      </c>
    </row>
    <row r="58" spans="1:8" ht="15" customHeight="1" x14ac:dyDescent="0.25">
      <c r="A58" s="14" t="s">
        <v>34</v>
      </c>
      <c r="B58" s="14" t="s">
        <v>728</v>
      </c>
      <c r="C58" s="15" t="s">
        <v>729</v>
      </c>
      <c r="D58" s="16" t="s">
        <v>16</v>
      </c>
      <c r="E58" s="16" t="s">
        <v>683</v>
      </c>
      <c r="F58" s="17">
        <v>0.5</v>
      </c>
      <c r="G58" s="18">
        <v>0.63</v>
      </c>
      <c r="H58" s="18">
        <v>0.31</v>
      </c>
    </row>
    <row r="59" spans="1:8" ht="15" customHeight="1" x14ac:dyDescent="0.25">
      <c r="A59" s="14" t="s">
        <v>34</v>
      </c>
      <c r="B59" s="14" t="s">
        <v>730</v>
      </c>
      <c r="C59" s="15" t="s">
        <v>731</v>
      </c>
      <c r="D59" s="16" t="s">
        <v>16</v>
      </c>
      <c r="E59" s="16" t="s">
        <v>683</v>
      </c>
      <c r="F59" s="17">
        <v>0.02</v>
      </c>
      <c r="G59" s="18">
        <v>31.5</v>
      </c>
      <c r="H59" s="18">
        <v>0.63</v>
      </c>
    </row>
    <row r="60" spans="1:8" ht="15" customHeight="1" x14ac:dyDescent="0.25">
      <c r="A60" s="14" t="s">
        <v>34</v>
      </c>
      <c r="B60" s="14" t="s">
        <v>732</v>
      </c>
      <c r="C60" s="15" t="s">
        <v>733</v>
      </c>
      <c r="D60" s="16" t="s">
        <v>16</v>
      </c>
      <c r="E60" s="16" t="s">
        <v>683</v>
      </c>
      <c r="F60" s="17">
        <v>0.19</v>
      </c>
      <c r="G60" s="18">
        <v>23.07</v>
      </c>
      <c r="H60" s="18">
        <v>4.38</v>
      </c>
    </row>
    <row r="61" spans="1:8" ht="15" customHeight="1" x14ac:dyDescent="0.25">
      <c r="A61" s="14" t="s">
        <v>34</v>
      </c>
      <c r="B61" s="14" t="s">
        <v>734</v>
      </c>
      <c r="C61" s="15" t="s">
        <v>735</v>
      </c>
      <c r="D61" s="16" t="s">
        <v>16</v>
      </c>
      <c r="E61" s="16" t="s">
        <v>683</v>
      </c>
      <c r="F61" s="17">
        <v>0.02</v>
      </c>
      <c r="G61" s="18">
        <v>69.099999999999994</v>
      </c>
      <c r="H61" s="18">
        <v>1.38</v>
      </c>
    </row>
    <row r="62" spans="1:8" ht="15" customHeight="1" x14ac:dyDescent="0.25">
      <c r="A62" s="14" t="s">
        <v>34</v>
      </c>
      <c r="B62" s="14" t="s">
        <v>736</v>
      </c>
      <c r="C62" s="15" t="s">
        <v>737</v>
      </c>
      <c r="D62" s="16" t="s">
        <v>16</v>
      </c>
      <c r="E62" s="16" t="s">
        <v>711</v>
      </c>
      <c r="F62" s="17">
        <v>4.2000000000000003E-2</v>
      </c>
      <c r="G62" s="18">
        <v>15.87</v>
      </c>
      <c r="H62" s="18">
        <v>0.66</v>
      </c>
    </row>
    <row r="63" spans="1:8" ht="15" customHeight="1" x14ac:dyDescent="0.25">
      <c r="A63" s="14" t="s">
        <v>34</v>
      </c>
      <c r="B63" s="14" t="s">
        <v>738</v>
      </c>
      <c r="C63" s="15" t="s">
        <v>739</v>
      </c>
      <c r="D63" s="16" t="s">
        <v>16</v>
      </c>
      <c r="E63" s="16" t="s">
        <v>683</v>
      </c>
      <c r="F63" s="17">
        <v>0.04</v>
      </c>
      <c r="G63" s="18">
        <v>1.32</v>
      </c>
      <c r="H63" s="18">
        <v>0.05</v>
      </c>
    </row>
    <row r="64" spans="1:8" ht="15" customHeight="1" x14ac:dyDescent="0.25">
      <c r="A64" s="14" t="s">
        <v>34</v>
      </c>
      <c r="B64" s="14" t="s">
        <v>706</v>
      </c>
      <c r="C64" s="15" t="s">
        <v>707</v>
      </c>
      <c r="D64" s="16" t="s">
        <v>16</v>
      </c>
      <c r="E64" s="16" t="s">
        <v>708</v>
      </c>
      <c r="F64" s="17">
        <v>0.17</v>
      </c>
      <c r="G64" s="18">
        <v>179</v>
      </c>
      <c r="H64" s="18">
        <v>30.43</v>
      </c>
    </row>
    <row r="65" spans="1:8" ht="15" customHeight="1" x14ac:dyDescent="0.25">
      <c r="A65" s="14" t="s">
        <v>34</v>
      </c>
      <c r="B65" s="14" t="s">
        <v>722</v>
      </c>
      <c r="C65" s="15" t="s">
        <v>723</v>
      </c>
      <c r="D65" s="16" t="s">
        <v>16</v>
      </c>
      <c r="E65" s="16" t="s">
        <v>711</v>
      </c>
      <c r="F65" s="17">
        <v>0.5</v>
      </c>
      <c r="G65" s="18">
        <v>16.72</v>
      </c>
      <c r="H65" s="18">
        <v>8.36</v>
      </c>
    </row>
    <row r="66" spans="1:8" ht="15" customHeight="1" x14ac:dyDescent="0.25">
      <c r="A66" s="14" t="s">
        <v>34</v>
      </c>
      <c r="B66" s="14" t="s">
        <v>740</v>
      </c>
      <c r="C66" s="15" t="s">
        <v>741</v>
      </c>
      <c r="D66" s="16" t="s">
        <v>16</v>
      </c>
      <c r="E66" s="16" t="s">
        <v>708</v>
      </c>
      <c r="F66" s="17">
        <v>0.05</v>
      </c>
      <c r="G66" s="18">
        <v>288.19</v>
      </c>
      <c r="H66" s="18">
        <v>14.4</v>
      </c>
    </row>
    <row r="67" spans="1:8" ht="15" customHeight="1" x14ac:dyDescent="0.25">
      <c r="A67" s="14" t="s">
        <v>34</v>
      </c>
      <c r="B67" s="14" t="s">
        <v>724</v>
      </c>
      <c r="C67" s="15" t="s">
        <v>725</v>
      </c>
      <c r="D67" s="16" t="s">
        <v>16</v>
      </c>
      <c r="E67" s="16" t="s">
        <v>708</v>
      </c>
      <c r="F67" s="17">
        <v>0.38</v>
      </c>
      <c r="G67" s="18">
        <v>101.49</v>
      </c>
      <c r="H67" s="18">
        <v>38.56</v>
      </c>
    </row>
    <row r="68" spans="1:8" ht="15" customHeight="1" x14ac:dyDescent="0.25">
      <c r="A68" s="14" t="s">
        <v>34</v>
      </c>
      <c r="B68" s="14" t="s">
        <v>742</v>
      </c>
      <c r="C68" s="15" t="s">
        <v>743</v>
      </c>
      <c r="D68" s="16" t="s">
        <v>16</v>
      </c>
      <c r="E68" s="16" t="s">
        <v>708</v>
      </c>
      <c r="F68" s="17">
        <v>0.14000000000000001</v>
      </c>
      <c r="G68" s="18">
        <v>205.85</v>
      </c>
      <c r="H68" s="18">
        <v>28.81</v>
      </c>
    </row>
    <row r="69" spans="1:8" ht="15" customHeight="1" x14ac:dyDescent="0.25">
      <c r="A69" s="14" t="s">
        <v>34</v>
      </c>
      <c r="B69" s="14" t="s">
        <v>744</v>
      </c>
      <c r="C69" s="15" t="s">
        <v>745</v>
      </c>
      <c r="D69" s="16" t="s">
        <v>16</v>
      </c>
      <c r="E69" s="16" t="s">
        <v>683</v>
      </c>
      <c r="F69" s="17">
        <v>0.82</v>
      </c>
      <c r="G69" s="18">
        <v>13.87</v>
      </c>
      <c r="H69" s="18">
        <v>11.37</v>
      </c>
    </row>
    <row r="70" spans="1:8" ht="15" customHeight="1" x14ac:dyDescent="0.25">
      <c r="A70" s="14" t="s">
        <v>34</v>
      </c>
      <c r="B70" s="14" t="s">
        <v>712</v>
      </c>
      <c r="C70" s="15" t="s">
        <v>713</v>
      </c>
      <c r="D70" s="16" t="s">
        <v>16</v>
      </c>
      <c r="E70" s="16" t="s">
        <v>714</v>
      </c>
      <c r="F70" s="17">
        <v>5.9973530400000001</v>
      </c>
      <c r="G70" s="18">
        <v>27.62</v>
      </c>
      <c r="H70" s="18">
        <v>165.64</v>
      </c>
    </row>
    <row r="71" spans="1:8" ht="15" customHeight="1" x14ac:dyDescent="0.25">
      <c r="A71" s="14" t="s">
        <v>34</v>
      </c>
      <c r="B71" s="14" t="s">
        <v>715</v>
      </c>
      <c r="C71" s="15" t="s">
        <v>716</v>
      </c>
      <c r="D71" s="16" t="s">
        <v>16</v>
      </c>
      <c r="E71" s="16" t="s">
        <v>714</v>
      </c>
      <c r="F71" s="17">
        <v>6.7130174599999997</v>
      </c>
      <c r="G71" s="18">
        <v>22.86</v>
      </c>
      <c r="H71" s="18">
        <v>153.44999999999999</v>
      </c>
    </row>
    <row r="72" spans="1:8" ht="15" customHeight="1" x14ac:dyDescent="0.25">
      <c r="A72" s="45"/>
      <c r="B72" s="45"/>
      <c r="C72" s="45"/>
      <c r="D72" s="45"/>
      <c r="E72" s="45"/>
      <c r="F72" s="91" t="s">
        <v>692</v>
      </c>
      <c r="G72" s="91"/>
      <c r="H72" s="19">
        <v>458.62</v>
      </c>
    </row>
    <row r="73" spans="1:8" ht="15" customHeight="1" x14ac:dyDescent="0.25">
      <c r="A73" s="45"/>
      <c r="B73" s="45"/>
      <c r="C73" s="45"/>
      <c r="D73" s="45"/>
      <c r="E73" s="45"/>
      <c r="F73" s="91" t="s">
        <v>693</v>
      </c>
      <c r="G73" s="91"/>
      <c r="H73" s="19">
        <v>114.88</v>
      </c>
    </row>
    <row r="74" spans="1:8" ht="15" customHeight="1" x14ac:dyDescent="0.25">
      <c r="A74" s="45"/>
      <c r="B74" s="45"/>
      <c r="C74" s="45"/>
      <c r="D74" s="45"/>
      <c r="E74" s="45"/>
      <c r="F74" s="91" t="s">
        <v>694</v>
      </c>
      <c r="G74" s="91"/>
      <c r="H74" s="19">
        <v>573.5</v>
      </c>
    </row>
    <row r="75" spans="1:8" ht="15" customHeight="1" x14ac:dyDescent="0.25">
      <c r="A75" s="45"/>
      <c r="B75" s="45"/>
      <c r="C75" s="45"/>
      <c r="D75" s="45"/>
      <c r="E75" s="45"/>
      <c r="F75" s="91" t="s">
        <v>695</v>
      </c>
      <c r="G75" s="91"/>
      <c r="H75" s="19">
        <v>11470</v>
      </c>
    </row>
    <row r="76" spans="1:8" ht="20.100000000000001" customHeight="1" x14ac:dyDescent="0.25">
      <c r="A76" s="11" t="s">
        <v>39</v>
      </c>
      <c r="B76" s="11" t="s">
        <v>39</v>
      </c>
      <c r="C76" s="12" t="s">
        <v>40</v>
      </c>
      <c r="D76" s="11" t="s">
        <v>16</v>
      </c>
      <c r="E76" s="11" t="s">
        <v>26</v>
      </c>
      <c r="F76" s="11"/>
      <c r="G76" s="13">
        <v>3.27</v>
      </c>
      <c r="H76" s="13">
        <v>921.36</v>
      </c>
    </row>
    <row r="77" spans="1:8" ht="15" customHeight="1" x14ac:dyDescent="0.25">
      <c r="A77" s="14" t="s">
        <v>39</v>
      </c>
      <c r="B77" s="14" t="s">
        <v>715</v>
      </c>
      <c r="C77" s="15" t="s">
        <v>716</v>
      </c>
      <c r="D77" s="16" t="s">
        <v>16</v>
      </c>
      <c r="E77" s="16" t="s">
        <v>714</v>
      </c>
      <c r="F77" s="17">
        <v>8.9589039999999995E-2</v>
      </c>
      <c r="G77" s="18">
        <v>22.86</v>
      </c>
      <c r="H77" s="18">
        <v>2.04</v>
      </c>
    </row>
    <row r="78" spans="1:8" ht="15" customHeight="1" x14ac:dyDescent="0.25">
      <c r="A78" s="14" t="s">
        <v>39</v>
      </c>
      <c r="B78" s="14" t="s">
        <v>746</v>
      </c>
      <c r="C78" s="15" t="s">
        <v>747</v>
      </c>
      <c r="D78" s="16" t="s">
        <v>16</v>
      </c>
      <c r="E78" s="16" t="s">
        <v>714</v>
      </c>
      <c r="F78" s="17">
        <v>4.4794519999999997E-2</v>
      </c>
      <c r="G78" s="18">
        <v>27.56</v>
      </c>
      <c r="H78" s="18">
        <v>1.23</v>
      </c>
    </row>
    <row r="79" spans="1:8" ht="15" customHeight="1" x14ac:dyDescent="0.25">
      <c r="A79" s="45"/>
      <c r="B79" s="45"/>
      <c r="C79" s="45"/>
      <c r="D79" s="45"/>
      <c r="E79" s="45"/>
      <c r="F79" s="91" t="s">
        <v>692</v>
      </c>
      <c r="G79" s="91"/>
      <c r="H79" s="19">
        <v>3.27</v>
      </c>
    </row>
    <row r="80" spans="1:8" ht="15" customHeight="1" x14ac:dyDescent="0.25">
      <c r="A80" s="45"/>
      <c r="B80" s="45"/>
      <c r="C80" s="45"/>
      <c r="D80" s="45"/>
      <c r="E80" s="45"/>
      <c r="F80" s="91" t="s">
        <v>693</v>
      </c>
      <c r="G80" s="91"/>
      <c r="H80" s="19">
        <v>0.82</v>
      </c>
    </row>
    <row r="81" spans="1:8" ht="15" customHeight="1" x14ac:dyDescent="0.25">
      <c r="A81" s="45"/>
      <c r="B81" s="45"/>
      <c r="C81" s="45"/>
      <c r="D81" s="45"/>
      <c r="E81" s="45"/>
      <c r="F81" s="91" t="s">
        <v>694</v>
      </c>
      <c r="G81" s="91"/>
      <c r="H81" s="19">
        <v>4.09</v>
      </c>
    </row>
    <row r="82" spans="1:8" ht="15" customHeight="1" x14ac:dyDescent="0.25">
      <c r="A82" s="45"/>
      <c r="B82" s="45"/>
      <c r="C82" s="45"/>
      <c r="D82" s="45"/>
      <c r="E82" s="45"/>
      <c r="F82" s="91" t="s">
        <v>695</v>
      </c>
      <c r="G82" s="91"/>
      <c r="H82" s="19">
        <v>1152.4000000000001</v>
      </c>
    </row>
    <row r="83" spans="1:8" ht="20.100000000000001" customHeight="1" x14ac:dyDescent="0.25">
      <c r="A83" s="11" t="s">
        <v>42</v>
      </c>
      <c r="B83" s="11" t="s">
        <v>42</v>
      </c>
      <c r="C83" s="12" t="s">
        <v>43</v>
      </c>
      <c r="D83" s="11" t="s">
        <v>16</v>
      </c>
      <c r="E83" s="11" t="s">
        <v>26</v>
      </c>
      <c r="F83" s="11"/>
      <c r="G83" s="13">
        <v>29.8</v>
      </c>
      <c r="H83" s="13">
        <v>8396.4500000000007</v>
      </c>
    </row>
    <row r="84" spans="1:8" ht="15" customHeight="1" x14ac:dyDescent="0.25">
      <c r="A84" s="14" t="s">
        <v>42</v>
      </c>
      <c r="B84" s="14" t="s">
        <v>712</v>
      </c>
      <c r="C84" s="15" t="s">
        <v>713</v>
      </c>
      <c r="D84" s="16" t="s">
        <v>16</v>
      </c>
      <c r="E84" s="16" t="s">
        <v>714</v>
      </c>
      <c r="F84" s="17">
        <v>0.11633633</v>
      </c>
      <c r="G84" s="18">
        <v>27.62</v>
      </c>
      <c r="H84" s="18">
        <v>3.21</v>
      </c>
    </row>
    <row r="85" spans="1:8" ht="15" customHeight="1" x14ac:dyDescent="0.25">
      <c r="A85" s="14" t="s">
        <v>42</v>
      </c>
      <c r="B85" s="14" t="s">
        <v>715</v>
      </c>
      <c r="C85" s="15" t="s">
        <v>716</v>
      </c>
      <c r="D85" s="16" t="s">
        <v>16</v>
      </c>
      <c r="E85" s="16" t="s">
        <v>714</v>
      </c>
      <c r="F85" s="17">
        <v>1.16336335</v>
      </c>
      <c r="G85" s="18">
        <v>22.86</v>
      </c>
      <c r="H85" s="18">
        <v>26.59</v>
      </c>
    </row>
    <row r="86" spans="1:8" ht="15" customHeight="1" x14ac:dyDescent="0.25">
      <c r="A86" s="45"/>
      <c r="B86" s="45"/>
      <c r="C86" s="45"/>
      <c r="D86" s="45"/>
      <c r="E86" s="45"/>
      <c r="F86" s="91" t="s">
        <v>692</v>
      </c>
      <c r="G86" s="91"/>
      <c r="H86" s="19">
        <v>29.8</v>
      </c>
    </row>
    <row r="87" spans="1:8" ht="15" customHeight="1" x14ac:dyDescent="0.25">
      <c r="A87" s="45"/>
      <c r="B87" s="45"/>
      <c r="C87" s="45"/>
      <c r="D87" s="45"/>
      <c r="E87" s="45"/>
      <c r="F87" s="91" t="s">
        <v>693</v>
      </c>
      <c r="G87" s="91"/>
      <c r="H87" s="19">
        <v>7.46</v>
      </c>
    </row>
    <row r="88" spans="1:8" ht="15" customHeight="1" x14ac:dyDescent="0.25">
      <c r="A88" s="45"/>
      <c r="B88" s="45"/>
      <c r="C88" s="45"/>
      <c r="D88" s="45"/>
      <c r="E88" s="45"/>
      <c r="F88" s="91" t="s">
        <v>694</v>
      </c>
      <c r="G88" s="91"/>
      <c r="H88" s="19">
        <v>37.26</v>
      </c>
    </row>
    <row r="89" spans="1:8" ht="15" customHeight="1" x14ac:dyDescent="0.25">
      <c r="A89" s="45"/>
      <c r="B89" s="45"/>
      <c r="C89" s="45"/>
      <c r="D89" s="45"/>
      <c r="E89" s="45"/>
      <c r="F89" s="91" t="s">
        <v>695</v>
      </c>
      <c r="G89" s="91"/>
      <c r="H89" s="19">
        <v>10498.38</v>
      </c>
    </row>
    <row r="90" spans="1:8" ht="20.100000000000001" customHeight="1" x14ac:dyDescent="0.25">
      <c r="A90" s="11" t="s">
        <v>45</v>
      </c>
      <c r="B90" s="11" t="s">
        <v>45</v>
      </c>
      <c r="C90" s="12" t="s">
        <v>46</v>
      </c>
      <c r="D90" s="11" t="s">
        <v>16</v>
      </c>
      <c r="E90" s="11" t="s">
        <v>47</v>
      </c>
      <c r="F90" s="11"/>
      <c r="G90" s="13">
        <v>9.15</v>
      </c>
      <c r="H90" s="13">
        <v>155.55000000000001</v>
      </c>
    </row>
    <row r="91" spans="1:8" ht="15" customHeight="1" x14ac:dyDescent="0.25">
      <c r="A91" s="14" t="s">
        <v>45</v>
      </c>
      <c r="B91" s="14" t="s">
        <v>748</v>
      </c>
      <c r="C91" s="15" t="s">
        <v>749</v>
      </c>
      <c r="D91" s="16" t="s">
        <v>16</v>
      </c>
      <c r="E91" s="16" t="s">
        <v>714</v>
      </c>
      <c r="F91" s="17">
        <v>0.17906066000000001</v>
      </c>
      <c r="G91" s="18">
        <v>28.29</v>
      </c>
      <c r="H91" s="18">
        <v>5.0599999999999996</v>
      </c>
    </row>
    <row r="92" spans="1:8" ht="15" customHeight="1" x14ac:dyDescent="0.25">
      <c r="A92" s="14" t="s">
        <v>45</v>
      </c>
      <c r="B92" s="14" t="s">
        <v>715</v>
      </c>
      <c r="C92" s="15" t="s">
        <v>716</v>
      </c>
      <c r="D92" s="16" t="s">
        <v>16</v>
      </c>
      <c r="E92" s="16" t="s">
        <v>714</v>
      </c>
      <c r="F92" s="17">
        <v>0.17906066000000001</v>
      </c>
      <c r="G92" s="18">
        <v>22.86</v>
      </c>
      <c r="H92" s="18">
        <v>4.09</v>
      </c>
    </row>
    <row r="93" spans="1:8" ht="15" customHeight="1" x14ac:dyDescent="0.25">
      <c r="A93" s="45"/>
      <c r="B93" s="45"/>
      <c r="C93" s="45"/>
      <c r="D93" s="45"/>
      <c r="E93" s="45"/>
      <c r="F93" s="91" t="s">
        <v>692</v>
      </c>
      <c r="G93" s="91"/>
      <c r="H93" s="19">
        <v>9.15</v>
      </c>
    </row>
    <row r="94" spans="1:8" ht="15" customHeight="1" x14ac:dyDescent="0.25">
      <c r="A94" s="45"/>
      <c r="B94" s="45"/>
      <c r="C94" s="45"/>
      <c r="D94" s="45"/>
      <c r="E94" s="45"/>
      <c r="F94" s="91" t="s">
        <v>693</v>
      </c>
      <c r="G94" s="91"/>
      <c r="H94" s="19">
        <v>2.29</v>
      </c>
    </row>
    <row r="95" spans="1:8" ht="15" customHeight="1" x14ac:dyDescent="0.25">
      <c r="A95" s="45"/>
      <c r="B95" s="45"/>
      <c r="C95" s="45"/>
      <c r="D95" s="45"/>
      <c r="E95" s="45"/>
      <c r="F95" s="91" t="s">
        <v>694</v>
      </c>
      <c r="G95" s="91"/>
      <c r="H95" s="19">
        <v>11.44</v>
      </c>
    </row>
    <row r="96" spans="1:8" ht="15" customHeight="1" x14ac:dyDescent="0.25">
      <c r="A96" s="45"/>
      <c r="B96" s="45"/>
      <c r="C96" s="45"/>
      <c r="D96" s="45"/>
      <c r="E96" s="45"/>
      <c r="F96" s="91" t="s">
        <v>695</v>
      </c>
      <c r="G96" s="91"/>
      <c r="H96" s="19">
        <v>194.48</v>
      </c>
    </row>
    <row r="97" spans="1:8" ht="20.100000000000001" customHeight="1" x14ac:dyDescent="0.25">
      <c r="A97" s="11" t="s">
        <v>49</v>
      </c>
      <c r="B97" s="11" t="s">
        <v>49</v>
      </c>
      <c r="C97" s="12" t="s">
        <v>50</v>
      </c>
      <c r="D97" s="11" t="s">
        <v>16</v>
      </c>
      <c r="E97" s="11" t="s">
        <v>26</v>
      </c>
      <c r="F97" s="11"/>
      <c r="G97" s="13">
        <v>5.73</v>
      </c>
      <c r="H97" s="13">
        <v>141.13</v>
      </c>
    </row>
    <row r="98" spans="1:8" ht="15" customHeight="1" x14ac:dyDescent="0.25">
      <c r="A98" s="14" t="s">
        <v>49</v>
      </c>
      <c r="B98" s="14" t="s">
        <v>750</v>
      </c>
      <c r="C98" s="15" t="s">
        <v>751</v>
      </c>
      <c r="D98" s="16" t="s">
        <v>16</v>
      </c>
      <c r="E98" s="16" t="s">
        <v>714</v>
      </c>
      <c r="F98" s="17">
        <v>2.238281E-2</v>
      </c>
      <c r="G98" s="18">
        <v>27.96</v>
      </c>
      <c r="H98" s="18">
        <v>0.62</v>
      </c>
    </row>
    <row r="99" spans="1:8" ht="15" customHeight="1" x14ac:dyDescent="0.25">
      <c r="A99" s="14" t="s">
        <v>49</v>
      </c>
      <c r="B99" s="14" t="s">
        <v>715</v>
      </c>
      <c r="C99" s="15" t="s">
        <v>716</v>
      </c>
      <c r="D99" s="16" t="s">
        <v>16</v>
      </c>
      <c r="E99" s="16" t="s">
        <v>714</v>
      </c>
      <c r="F99" s="17">
        <v>0.22382811999999999</v>
      </c>
      <c r="G99" s="18">
        <v>22.86</v>
      </c>
      <c r="H99" s="18">
        <v>5.1100000000000003</v>
      </c>
    </row>
    <row r="100" spans="1:8" ht="15" customHeight="1" x14ac:dyDescent="0.25">
      <c r="A100" s="45"/>
      <c r="B100" s="45"/>
      <c r="C100" s="45"/>
      <c r="D100" s="45"/>
      <c r="E100" s="45"/>
      <c r="F100" s="91" t="s">
        <v>692</v>
      </c>
      <c r="G100" s="91"/>
      <c r="H100" s="19">
        <v>5.73</v>
      </c>
    </row>
    <row r="101" spans="1:8" ht="15" customHeight="1" x14ac:dyDescent="0.25">
      <c r="A101" s="45"/>
      <c r="B101" s="45"/>
      <c r="C101" s="45"/>
      <c r="D101" s="45"/>
      <c r="E101" s="45"/>
      <c r="F101" s="91" t="s">
        <v>693</v>
      </c>
      <c r="G101" s="91"/>
      <c r="H101" s="19">
        <v>1.44</v>
      </c>
    </row>
    <row r="102" spans="1:8" ht="15" customHeight="1" x14ac:dyDescent="0.25">
      <c r="A102" s="45"/>
      <c r="B102" s="45"/>
      <c r="C102" s="45"/>
      <c r="D102" s="45"/>
      <c r="E102" s="45"/>
      <c r="F102" s="91" t="s">
        <v>694</v>
      </c>
      <c r="G102" s="91"/>
      <c r="H102" s="19">
        <v>7.17</v>
      </c>
    </row>
    <row r="103" spans="1:8" ht="15" customHeight="1" x14ac:dyDescent="0.25">
      <c r="A103" s="45"/>
      <c r="B103" s="45"/>
      <c r="C103" s="45"/>
      <c r="D103" s="45"/>
      <c r="E103" s="45"/>
      <c r="F103" s="91" t="s">
        <v>695</v>
      </c>
      <c r="G103" s="91"/>
      <c r="H103" s="19">
        <v>176.6</v>
      </c>
    </row>
    <row r="104" spans="1:8" ht="20.100000000000001" customHeight="1" x14ac:dyDescent="0.25">
      <c r="A104" s="11" t="s">
        <v>52</v>
      </c>
      <c r="B104" s="11" t="s">
        <v>52</v>
      </c>
      <c r="C104" s="12" t="s">
        <v>53</v>
      </c>
      <c r="D104" s="11" t="s">
        <v>16</v>
      </c>
      <c r="E104" s="11" t="s">
        <v>26</v>
      </c>
      <c r="F104" s="11"/>
      <c r="G104" s="13">
        <v>29.84</v>
      </c>
      <c r="H104" s="13">
        <v>2753.04</v>
      </c>
    </row>
    <row r="105" spans="1:8" ht="15" customHeight="1" x14ac:dyDescent="0.25">
      <c r="A105" s="14" t="s">
        <v>52</v>
      </c>
      <c r="B105" s="14" t="s">
        <v>750</v>
      </c>
      <c r="C105" s="15" t="s">
        <v>751</v>
      </c>
      <c r="D105" s="16" t="s">
        <v>16</v>
      </c>
      <c r="E105" s="16" t="s">
        <v>714</v>
      </c>
      <c r="F105" s="17">
        <v>0.11635272000000001</v>
      </c>
      <c r="G105" s="18">
        <v>27.96</v>
      </c>
      <c r="H105" s="18">
        <v>3.25</v>
      </c>
    </row>
    <row r="106" spans="1:8" ht="15" customHeight="1" x14ac:dyDescent="0.25">
      <c r="A106" s="14" t="s">
        <v>52</v>
      </c>
      <c r="B106" s="14" t="s">
        <v>715</v>
      </c>
      <c r="C106" s="15" t="s">
        <v>716</v>
      </c>
      <c r="D106" s="16" t="s">
        <v>16</v>
      </c>
      <c r="E106" s="16" t="s">
        <v>714</v>
      </c>
      <c r="F106" s="17">
        <v>1.1635272800000001</v>
      </c>
      <c r="G106" s="18">
        <v>22.86</v>
      </c>
      <c r="H106" s="18">
        <v>26.59</v>
      </c>
    </row>
    <row r="107" spans="1:8" ht="15" customHeight="1" x14ac:dyDescent="0.25">
      <c r="A107" s="45"/>
      <c r="B107" s="45"/>
      <c r="C107" s="45"/>
      <c r="D107" s="45"/>
      <c r="E107" s="45"/>
      <c r="F107" s="91" t="s">
        <v>692</v>
      </c>
      <c r="G107" s="91"/>
      <c r="H107" s="19">
        <v>29.84</v>
      </c>
    </row>
    <row r="108" spans="1:8" ht="15" customHeight="1" x14ac:dyDescent="0.25">
      <c r="A108" s="45"/>
      <c r="B108" s="45"/>
      <c r="C108" s="45"/>
      <c r="D108" s="45"/>
      <c r="E108" s="45"/>
      <c r="F108" s="91" t="s">
        <v>693</v>
      </c>
      <c r="G108" s="91"/>
      <c r="H108" s="19">
        <v>7.47</v>
      </c>
    </row>
    <row r="109" spans="1:8" ht="15" customHeight="1" x14ac:dyDescent="0.25">
      <c r="A109" s="45"/>
      <c r="B109" s="45"/>
      <c r="C109" s="45"/>
      <c r="D109" s="45"/>
      <c r="E109" s="45"/>
      <c r="F109" s="91" t="s">
        <v>694</v>
      </c>
      <c r="G109" s="91"/>
      <c r="H109" s="19">
        <v>37.31</v>
      </c>
    </row>
    <row r="110" spans="1:8" ht="15" customHeight="1" x14ac:dyDescent="0.25">
      <c r="A110" s="45"/>
      <c r="B110" s="45"/>
      <c r="C110" s="45"/>
      <c r="D110" s="45"/>
      <c r="E110" s="45"/>
      <c r="F110" s="91" t="s">
        <v>695</v>
      </c>
      <c r="G110" s="91"/>
      <c r="H110" s="19">
        <v>3442.22</v>
      </c>
    </row>
    <row r="111" spans="1:8" ht="20.100000000000001" customHeight="1" x14ac:dyDescent="0.25">
      <c r="A111" s="11" t="s">
        <v>55</v>
      </c>
      <c r="B111" s="11" t="s">
        <v>55</v>
      </c>
      <c r="C111" s="12" t="s">
        <v>56</v>
      </c>
      <c r="D111" s="11" t="s">
        <v>16</v>
      </c>
      <c r="E111" s="11" t="s">
        <v>26</v>
      </c>
      <c r="F111" s="11"/>
      <c r="G111" s="13">
        <v>32.14</v>
      </c>
      <c r="H111" s="13">
        <v>4588.95</v>
      </c>
    </row>
    <row r="112" spans="1:8" ht="15" customHeight="1" x14ac:dyDescent="0.25">
      <c r="A112" s="14" t="s">
        <v>55</v>
      </c>
      <c r="B112" s="14" t="s">
        <v>750</v>
      </c>
      <c r="C112" s="15" t="s">
        <v>751</v>
      </c>
      <c r="D112" s="16" t="s">
        <v>16</v>
      </c>
      <c r="E112" s="16" t="s">
        <v>714</v>
      </c>
      <c r="F112" s="17">
        <v>0.12530214000000001</v>
      </c>
      <c r="G112" s="18">
        <v>27.96</v>
      </c>
      <c r="H112" s="18">
        <v>3.5</v>
      </c>
    </row>
    <row r="113" spans="1:8" ht="15" customHeight="1" x14ac:dyDescent="0.25">
      <c r="A113" s="14" t="s">
        <v>55</v>
      </c>
      <c r="B113" s="14" t="s">
        <v>715</v>
      </c>
      <c r="C113" s="15" t="s">
        <v>716</v>
      </c>
      <c r="D113" s="16" t="s">
        <v>16</v>
      </c>
      <c r="E113" s="16" t="s">
        <v>714</v>
      </c>
      <c r="F113" s="17">
        <v>1.25302143</v>
      </c>
      <c r="G113" s="18">
        <v>22.86</v>
      </c>
      <c r="H113" s="18">
        <v>28.64</v>
      </c>
    </row>
    <row r="114" spans="1:8" ht="15" customHeight="1" x14ac:dyDescent="0.25">
      <c r="A114" s="45"/>
      <c r="B114" s="45"/>
      <c r="C114" s="45"/>
      <c r="D114" s="45"/>
      <c r="E114" s="45"/>
      <c r="F114" s="91" t="s">
        <v>692</v>
      </c>
      <c r="G114" s="91"/>
      <c r="H114" s="19">
        <v>32.14</v>
      </c>
    </row>
    <row r="115" spans="1:8" ht="15" customHeight="1" x14ac:dyDescent="0.25">
      <c r="A115" s="45"/>
      <c r="B115" s="45"/>
      <c r="C115" s="45"/>
      <c r="D115" s="45"/>
      <c r="E115" s="45"/>
      <c r="F115" s="91" t="s">
        <v>693</v>
      </c>
      <c r="G115" s="91"/>
      <c r="H115" s="19">
        <v>8.0500000000000007</v>
      </c>
    </row>
    <row r="116" spans="1:8" ht="15" customHeight="1" x14ac:dyDescent="0.25">
      <c r="A116" s="45"/>
      <c r="B116" s="45"/>
      <c r="C116" s="45"/>
      <c r="D116" s="45"/>
      <c r="E116" s="45"/>
      <c r="F116" s="91" t="s">
        <v>694</v>
      </c>
      <c r="G116" s="91"/>
      <c r="H116" s="19">
        <v>40.19</v>
      </c>
    </row>
    <row r="117" spans="1:8" ht="15" customHeight="1" x14ac:dyDescent="0.25">
      <c r="A117" s="45"/>
      <c r="B117" s="45"/>
      <c r="C117" s="45"/>
      <c r="D117" s="45"/>
      <c r="E117" s="45"/>
      <c r="F117" s="91" t="s">
        <v>695</v>
      </c>
      <c r="G117" s="91"/>
      <c r="H117" s="19">
        <v>5738.33</v>
      </c>
    </row>
    <row r="118" spans="1:8" ht="20.100000000000001" customHeight="1" x14ac:dyDescent="0.25">
      <c r="A118" s="11" t="s">
        <v>58</v>
      </c>
      <c r="B118" s="11" t="s">
        <v>58</v>
      </c>
      <c r="C118" s="12" t="s">
        <v>59</v>
      </c>
      <c r="D118" s="11" t="s">
        <v>16</v>
      </c>
      <c r="E118" s="11" t="s">
        <v>26</v>
      </c>
      <c r="F118" s="11"/>
      <c r="G118" s="13">
        <v>9.16</v>
      </c>
      <c r="H118" s="13">
        <v>202.62</v>
      </c>
    </row>
    <row r="119" spans="1:8" ht="15" customHeight="1" x14ac:dyDescent="0.25">
      <c r="A119" s="14" t="s">
        <v>58</v>
      </c>
      <c r="B119" s="14" t="s">
        <v>712</v>
      </c>
      <c r="C119" s="15" t="s">
        <v>713</v>
      </c>
      <c r="D119" s="16" t="s">
        <v>16</v>
      </c>
      <c r="E119" s="16" t="s">
        <v>714</v>
      </c>
      <c r="F119" s="17">
        <v>3.5820310000000001E-2</v>
      </c>
      <c r="G119" s="18">
        <v>27.62</v>
      </c>
      <c r="H119" s="18">
        <v>0.98</v>
      </c>
    </row>
    <row r="120" spans="1:8" ht="15" customHeight="1" x14ac:dyDescent="0.25">
      <c r="A120" s="14" t="s">
        <v>58</v>
      </c>
      <c r="B120" s="14" t="s">
        <v>715</v>
      </c>
      <c r="C120" s="15" t="s">
        <v>716</v>
      </c>
      <c r="D120" s="16" t="s">
        <v>16</v>
      </c>
      <c r="E120" s="16" t="s">
        <v>714</v>
      </c>
      <c r="F120" s="17">
        <v>0.35820311999999999</v>
      </c>
      <c r="G120" s="18">
        <v>22.86</v>
      </c>
      <c r="H120" s="18">
        <v>8.18</v>
      </c>
    </row>
    <row r="121" spans="1:8" ht="15" customHeight="1" x14ac:dyDescent="0.25">
      <c r="A121" s="45"/>
      <c r="B121" s="45"/>
      <c r="C121" s="45"/>
      <c r="D121" s="45"/>
      <c r="E121" s="45"/>
      <c r="F121" s="91" t="s">
        <v>692</v>
      </c>
      <c r="G121" s="91"/>
      <c r="H121" s="19">
        <v>9.16</v>
      </c>
    </row>
    <row r="122" spans="1:8" ht="15" customHeight="1" x14ac:dyDescent="0.25">
      <c r="A122" s="45"/>
      <c r="B122" s="45"/>
      <c r="C122" s="45"/>
      <c r="D122" s="45"/>
      <c r="E122" s="45"/>
      <c r="F122" s="91" t="s">
        <v>693</v>
      </c>
      <c r="G122" s="91"/>
      <c r="H122" s="19">
        <v>2.29</v>
      </c>
    </row>
    <row r="123" spans="1:8" ht="15" customHeight="1" x14ac:dyDescent="0.25">
      <c r="A123" s="45"/>
      <c r="B123" s="45"/>
      <c r="C123" s="45"/>
      <c r="D123" s="45"/>
      <c r="E123" s="45"/>
      <c r="F123" s="91" t="s">
        <v>694</v>
      </c>
      <c r="G123" s="91"/>
      <c r="H123" s="19">
        <v>11.45</v>
      </c>
    </row>
    <row r="124" spans="1:8" ht="15" customHeight="1" x14ac:dyDescent="0.25">
      <c r="A124" s="45"/>
      <c r="B124" s="45"/>
      <c r="C124" s="45"/>
      <c r="D124" s="45"/>
      <c r="E124" s="45"/>
      <c r="F124" s="91" t="s">
        <v>695</v>
      </c>
      <c r="G124" s="91"/>
      <c r="H124" s="19">
        <v>253.27</v>
      </c>
    </row>
    <row r="125" spans="1:8" ht="20.100000000000001" customHeight="1" x14ac:dyDescent="0.25">
      <c r="A125" s="11" t="s">
        <v>61</v>
      </c>
      <c r="B125" s="11" t="s">
        <v>61</v>
      </c>
      <c r="C125" s="12" t="s">
        <v>62</v>
      </c>
      <c r="D125" s="11" t="s">
        <v>16</v>
      </c>
      <c r="E125" s="11" t="s">
        <v>26</v>
      </c>
      <c r="F125" s="11"/>
      <c r="G125" s="13">
        <v>4.59</v>
      </c>
      <c r="H125" s="13">
        <v>645.35</v>
      </c>
    </row>
    <row r="126" spans="1:8" ht="15" customHeight="1" x14ac:dyDescent="0.25">
      <c r="A126" s="14" t="s">
        <v>61</v>
      </c>
      <c r="B126" s="14" t="s">
        <v>712</v>
      </c>
      <c r="C126" s="15" t="s">
        <v>713</v>
      </c>
      <c r="D126" s="16" t="s">
        <v>16</v>
      </c>
      <c r="E126" s="16" t="s">
        <v>714</v>
      </c>
      <c r="F126" s="17">
        <v>6.2768030000000002E-2</v>
      </c>
      <c r="G126" s="18">
        <v>27.62</v>
      </c>
      <c r="H126" s="18">
        <v>1.73</v>
      </c>
    </row>
    <row r="127" spans="1:8" ht="15" customHeight="1" x14ac:dyDescent="0.25">
      <c r="A127" s="14" t="s">
        <v>61</v>
      </c>
      <c r="B127" s="14" t="s">
        <v>715</v>
      </c>
      <c r="C127" s="15" t="s">
        <v>716</v>
      </c>
      <c r="D127" s="16" t="s">
        <v>16</v>
      </c>
      <c r="E127" s="16" t="s">
        <v>714</v>
      </c>
      <c r="F127" s="17">
        <v>0.12553606</v>
      </c>
      <c r="G127" s="18">
        <v>22.86</v>
      </c>
      <c r="H127" s="18">
        <v>2.86</v>
      </c>
    </row>
    <row r="128" spans="1:8" ht="15" customHeight="1" x14ac:dyDescent="0.25">
      <c r="A128" s="45"/>
      <c r="B128" s="45"/>
      <c r="C128" s="45"/>
      <c r="D128" s="45"/>
      <c r="E128" s="45"/>
      <c r="F128" s="91" t="s">
        <v>692</v>
      </c>
      <c r="G128" s="91"/>
      <c r="H128" s="19">
        <v>4.59</v>
      </c>
    </row>
    <row r="129" spans="1:8" ht="15" customHeight="1" x14ac:dyDescent="0.25">
      <c r="A129" s="45"/>
      <c r="B129" s="45"/>
      <c r="C129" s="45"/>
      <c r="D129" s="45"/>
      <c r="E129" s="45"/>
      <c r="F129" s="91" t="s">
        <v>693</v>
      </c>
      <c r="G129" s="91"/>
      <c r="H129" s="19">
        <v>1.1499999999999999</v>
      </c>
    </row>
    <row r="130" spans="1:8" ht="15" customHeight="1" x14ac:dyDescent="0.25">
      <c r="A130" s="45"/>
      <c r="B130" s="45"/>
      <c r="C130" s="45"/>
      <c r="D130" s="45"/>
      <c r="E130" s="45"/>
      <c r="F130" s="91" t="s">
        <v>694</v>
      </c>
      <c r="G130" s="91"/>
      <c r="H130" s="19">
        <v>5.74</v>
      </c>
    </row>
    <row r="131" spans="1:8" ht="15" customHeight="1" x14ac:dyDescent="0.25">
      <c r="A131" s="45"/>
      <c r="B131" s="45"/>
      <c r="C131" s="45"/>
      <c r="D131" s="45"/>
      <c r="E131" s="45"/>
      <c r="F131" s="91" t="s">
        <v>695</v>
      </c>
      <c r="G131" s="91"/>
      <c r="H131" s="19">
        <v>807.04</v>
      </c>
    </row>
    <row r="132" spans="1:8" ht="20.100000000000001" customHeight="1" x14ac:dyDescent="0.25">
      <c r="A132" s="11" t="s">
        <v>64</v>
      </c>
      <c r="B132" s="11" t="s">
        <v>64</v>
      </c>
      <c r="C132" s="12" t="s">
        <v>65</v>
      </c>
      <c r="D132" s="11" t="s">
        <v>16</v>
      </c>
      <c r="E132" s="11" t="s">
        <v>66</v>
      </c>
      <c r="F132" s="11"/>
      <c r="G132" s="13">
        <v>68.88</v>
      </c>
      <c r="H132" s="13">
        <v>4898.75</v>
      </c>
    </row>
    <row r="133" spans="1:8" ht="15" customHeight="1" x14ac:dyDescent="0.25">
      <c r="A133" s="14" t="s">
        <v>64</v>
      </c>
      <c r="B133" s="14" t="s">
        <v>750</v>
      </c>
      <c r="C133" s="15" t="s">
        <v>751</v>
      </c>
      <c r="D133" s="16" t="s">
        <v>16</v>
      </c>
      <c r="E133" s="16" t="s">
        <v>714</v>
      </c>
      <c r="F133" s="17">
        <v>0.26854209000000001</v>
      </c>
      <c r="G133" s="18">
        <v>27.96</v>
      </c>
      <c r="H133" s="18">
        <v>7.5</v>
      </c>
    </row>
    <row r="134" spans="1:8" ht="15" customHeight="1" x14ac:dyDescent="0.25">
      <c r="A134" s="14" t="s">
        <v>64</v>
      </c>
      <c r="B134" s="14" t="s">
        <v>715</v>
      </c>
      <c r="C134" s="15" t="s">
        <v>716</v>
      </c>
      <c r="D134" s="16" t="s">
        <v>16</v>
      </c>
      <c r="E134" s="16" t="s">
        <v>714</v>
      </c>
      <c r="F134" s="17">
        <v>2.6854209600000001</v>
      </c>
      <c r="G134" s="18">
        <v>22.86</v>
      </c>
      <c r="H134" s="18">
        <v>61.38</v>
      </c>
    </row>
    <row r="135" spans="1:8" ht="15" customHeight="1" x14ac:dyDescent="0.25">
      <c r="A135" s="45"/>
      <c r="B135" s="45"/>
      <c r="C135" s="45"/>
      <c r="D135" s="45"/>
      <c r="E135" s="45"/>
      <c r="F135" s="91" t="s">
        <v>692</v>
      </c>
      <c r="G135" s="91"/>
      <c r="H135" s="19">
        <v>68.88</v>
      </c>
    </row>
    <row r="136" spans="1:8" ht="15" customHeight="1" x14ac:dyDescent="0.25">
      <c r="A136" s="45"/>
      <c r="B136" s="45"/>
      <c r="C136" s="45"/>
      <c r="D136" s="45"/>
      <c r="E136" s="45"/>
      <c r="F136" s="91" t="s">
        <v>693</v>
      </c>
      <c r="G136" s="91"/>
      <c r="H136" s="19">
        <v>17.25</v>
      </c>
    </row>
    <row r="137" spans="1:8" ht="15" customHeight="1" x14ac:dyDescent="0.25">
      <c r="A137" s="45"/>
      <c r="B137" s="45"/>
      <c r="C137" s="45"/>
      <c r="D137" s="45"/>
      <c r="E137" s="45"/>
      <c r="F137" s="91" t="s">
        <v>694</v>
      </c>
      <c r="G137" s="91"/>
      <c r="H137" s="19">
        <v>86.13</v>
      </c>
    </row>
    <row r="138" spans="1:8" ht="15" customHeight="1" x14ac:dyDescent="0.25">
      <c r="A138" s="45"/>
      <c r="B138" s="45"/>
      <c r="C138" s="45"/>
      <c r="D138" s="45"/>
      <c r="E138" s="45"/>
      <c r="F138" s="91" t="s">
        <v>695</v>
      </c>
      <c r="G138" s="91"/>
      <c r="H138" s="19">
        <v>6125.57</v>
      </c>
    </row>
    <row r="139" spans="1:8" ht="20.100000000000001" customHeight="1" x14ac:dyDescent="0.25">
      <c r="A139" s="11" t="s">
        <v>68</v>
      </c>
      <c r="B139" s="11" t="s">
        <v>68</v>
      </c>
      <c r="C139" s="12" t="s">
        <v>69</v>
      </c>
      <c r="D139" s="11" t="s">
        <v>16</v>
      </c>
      <c r="E139" s="11" t="s">
        <v>26</v>
      </c>
      <c r="F139" s="11"/>
      <c r="G139" s="13">
        <v>11.47</v>
      </c>
      <c r="H139" s="13">
        <v>1630.12</v>
      </c>
    </row>
    <row r="140" spans="1:8" ht="15" customHeight="1" x14ac:dyDescent="0.25">
      <c r="A140" s="14" t="s">
        <v>68</v>
      </c>
      <c r="B140" s="14" t="s">
        <v>750</v>
      </c>
      <c r="C140" s="15" t="s">
        <v>751</v>
      </c>
      <c r="D140" s="16" t="s">
        <v>16</v>
      </c>
      <c r="E140" s="16" t="s">
        <v>714</v>
      </c>
      <c r="F140" s="17">
        <v>4.4734780000000002E-2</v>
      </c>
      <c r="G140" s="18">
        <v>27.96</v>
      </c>
      <c r="H140" s="18">
        <v>1.25</v>
      </c>
    </row>
    <row r="141" spans="1:8" ht="15" customHeight="1" x14ac:dyDescent="0.25">
      <c r="A141" s="14" t="s">
        <v>68</v>
      </c>
      <c r="B141" s="14" t="s">
        <v>715</v>
      </c>
      <c r="C141" s="15" t="s">
        <v>716</v>
      </c>
      <c r="D141" s="16" t="s">
        <v>16</v>
      </c>
      <c r="E141" s="16" t="s">
        <v>714</v>
      </c>
      <c r="F141" s="17">
        <v>0.44734789000000003</v>
      </c>
      <c r="G141" s="18">
        <v>22.86</v>
      </c>
      <c r="H141" s="18">
        <v>10.220000000000001</v>
      </c>
    </row>
    <row r="142" spans="1:8" ht="15" customHeight="1" x14ac:dyDescent="0.25">
      <c r="A142" s="45"/>
      <c r="B142" s="45"/>
      <c r="C142" s="45"/>
      <c r="D142" s="45"/>
      <c r="E142" s="45"/>
      <c r="F142" s="91" t="s">
        <v>692</v>
      </c>
      <c r="G142" s="91"/>
      <c r="H142" s="19">
        <v>11.47</v>
      </c>
    </row>
    <row r="143" spans="1:8" ht="15" customHeight="1" x14ac:dyDescent="0.25">
      <c r="A143" s="45"/>
      <c r="B143" s="45"/>
      <c r="C143" s="45"/>
      <c r="D143" s="45"/>
      <c r="E143" s="45"/>
      <c r="F143" s="91" t="s">
        <v>693</v>
      </c>
      <c r="G143" s="91"/>
      <c r="H143" s="19">
        <v>2.87</v>
      </c>
    </row>
    <row r="144" spans="1:8" ht="15" customHeight="1" x14ac:dyDescent="0.25">
      <c r="A144" s="45"/>
      <c r="B144" s="45"/>
      <c r="C144" s="45"/>
      <c r="D144" s="45"/>
      <c r="E144" s="45"/>
      <c r="F144" s="91" t="s">
        <v>694</v>
      </c>
      <c r="G144" s="91"/>
      <c r="H144" s="19">
        <v>14.34</v>
      </c>
    </row>
    <row r="145" spans="1:8" ht="15" customHeight="1" x14ac:dyDescent="0.25">
      <c r="A145" s="45"/>
      <c r="B145" s="45"/>
      <c r="C145" s="45"/>
      <c r="D145" s="45"/>
      <c r="E145" s="45"/>
      <c r="F145" s="91" t="s">
        <v>695</v>
      </c>
      <c r="G145" s="91"/>
      <c r="H145" s="19">
        <v>2038</v>
      </c>
    </row>
    <row r="146" spans="1:8" ht="27" customHeight="1" x14ac:dyDescent="0.25">
      <c r="A146" s="11" t="s">
        <v>71</v>
      </c>
      <c r="B146" s="11" t="s">
        <v>71</v>
      </c>
      <c r="C146" s="12" t="s">
        <v>72</v>
      </c>
      <c r="D146" s="11" t="s">
        <v>73</v>
      </c>
      <c r="E146" s="11" t="s">
        <v>47</v>
      </c>
      <c r="F146" s="11"/>
      <c r="G146" s="13">
        <v>29.89</v>
      </c>
      <c r="H146" s="13">
        <v>29.89</v>
      </c>
    </row>
    <row r="147" spans="1:8" ht="15" customHeight="1" x14ac:dyDescent="0.25">
      <c r="A147" s="14" t="s">
        <v>71</v>
      </c>
      <c r="B147" s="14" t="s">
        <v>752</v>
      </c>
      <c r="C147" s="15" t="s">
        <v>753</v>
      </c>
      <c r="D147" s="16" t="s">
        <v>73</v>
      </c>
      <c r="E147" s="16" t="s">
        <v>714</v>
      </c>
      <c r="F147" s="17">
        <v>0.71592813</v>
      </c>
      <c r="G147" s="18">
        <v>3.79</v>
      </c>
      <c r="H147" s="18">
        <v>2.71</v>
      </c>
    </row>
    <row r="148" spans="1:8" ht="15" customHeight="1" x14ac:dyDescent="0.25">
      <c r="A148" s="14" t="s">
        <v>71</v>
      </c>
      <c r="B148" s="14" t="s">
        <v>754</v>
      </c>
      <c r="C148" s="15" t="s">
        <v>755</v>
      </c>
      <c r="D148" s="16" t="s">
        <v>73</v>
      </c>
      <c r="E148" s="16" t="s">
        <v>714</v>
      </c>
      <c r="F148" s="17">
        <v>0.89748748</v>
      </c>
      <c r="G148" s="18">
        <v>3.88</v>
      </c>
      <c r="H148" s="18">
        <v>3.48</v>
      </c>
    </row>
    <row r="149" spans="1:8" ht="15" customHeight="1" x14ac:dyDescent="0.25">
      <c r="A149" s="14" t="s">
        <v>71</v>
      </c>
      <c r="B149" s="14" t="s">
        <v>756</v>
      </c>
      <c r="C149" s="15" t="s">
        <v>757</v>
      </c>
      <c r="D149" s="16" t="s">
        <v>73</v>
      </c>
      <c r="E149" s="16" t="s">
        <v>714</v>
      </c>
      <c r="F149" s="17">
        <v>0.70733699000000005</v>
      </c>
      <c r="G149" s="18">
        <v>17.02</v>
      </c>
      <c r="H149" s="18">
        <v>12.03</v>
      </c>
    </row>
    <row r="150" spans="1:8" ht="15" customHeight="1" x14ac:dyDescent="0.25">
      <c r="A150" s="14" t="s">
        <v>71</v>
      </c>
      <c r="B150" s="14" t="s">
        <v>758</v>
      </c>
      <c r="C150" s="15" t="s">
        <v>759</v>
      </c>
      <c r="D150" s="16" t="s">
        <v>73</v>
      </c>
      <c r="E150" s="16" t="s">
        <v>714</v>
      </c>
      <c r="F150" s="17">
        <v>0.89567704000000004</v>
      </c>
      <c r="G150" s="18">
        <v>13.04</v>
      </c>
      <c r="H150" s="18">
        <v>11.67</v>
      </c>
    </row>
    <row r="151" spans="1:8" ht="15" customHeight="1" x14ac:dyDescent="0.25">
      <c r="A151" s="45"/>
      <c r="B151" s="45"/>
      <c r="C151" s="45"/>
      <c r="D151" s="45"/>
      <c r="E151" s="45"/>
      <c r="F151" s="91" t="s">
        <v>692</v>
      </c>
      <c r="G151" s="91"/>
      <c r="H151" s="19">
        <v>29.89</v>
      </c>
    </row>
    <row r="152" spans="1:8" ht="15" customHeight="1" x14ac:dyDescent="0.25">
      <c r="A152" s="45"/>
      <c r="B152" s="45"/>
      <c r="C152" s="45"/>
      <c r="D152" s="45"/>
      <c r="E152" s="45"/>
      <c r="F152" s="91" t="s">
        <v>693</v>
      </c>
      <c r="G152" s="91"/>
      <c r="H152" s="19">
        <v>7.49</v>
      </c>
    </row>
    <row r="153" spans="1:8" ht="15" customHeight="1" x14ac:dyDescent="0.25">
      <c r="A153" s="45"/>
      <c r="B153" s="45"/>
      <c r="C153" s="45"/>
      <c r="D153" s="45"/>
      <c r="E153" s="45"/>
      <c r="F153" s="91" t="s">
        <v>694</v>
      </c>
      <c r="G153" s="91"/>
      <c r="H153" s="19">
        <v>37.380000000000003</v>
      </c>
    </row>
    <row r="154" spans="1:8" ht="15" customHeight="1" x14ac:dyDescent="0.25">
      <c r="A154" s="45"/>
      <c r="B154" s="45"/>
      <c r="C154" s="45"/>
      <c r="D154" s="45"/>
      <c r="E154" s="45"/>
      <c r="F154" s="91" t="s">
        <v>695</v>
      </c>
      <c r="G154" s="91"/>
      <c r="H154" s="19">
        <v>37.380000000000003</v>
      </c>
    </row>
    <row r="155" spans="1:8" ht="20.100000000000001" customHeight="1" x14ac:dyDescent="0.25">
      <c r="A155" s="11" t="s">
        <v>77</v>
      </c>
      <c r="B155" s="11" t="s">
        <v>77</v>
      </c>
      <c r="C155" s="12" t="s">
        <v>78</v>
      </c>
      <c r="D155" s="11" t="s">
        <v>16</v>
      </c>
      <c r="E155" s="11" t="s">
        <v>66</v>
      </c>
      <c r="F155" s="11"/>
      <c r="G155" s="13">
        <v>81.84</v>
      </c>
      <c r="H155" s="13">
        <v>2364.36</v>
      </c>
    </row>
    <row r="156" spans="1:8" ht="15" customHeight="1" x14ac:dyDescent="0.25">
      <c r="A156" s="14" t="s">
        <v>77</v>
      </c>
      <c r="B156" s="14" t="s">
        <v>715</v>
      </c>
      <c r="C156" s="15" t="s">
        <v>716</v>
      </c>
      <c r="D156" s="16" t="s">
        <v>16</v>
      </c>
      <c r="E156" s="16" t="s">
        <v>714</v>
      </c>
      <c r="F156" s="17">
        <v>3.5804899300000002</v>
      </c>
      <c r="G156" s="18">
        <v>22.86</v>
      </c>
      <c r="H156" s="18">
        <v>81.84</v>
      </c>
    </row>
    <row r="157" spans="1:8" ht="15" customHeight="1" x14ac:dyDescent="0.25">
      <c r="A157" s="45"/>
      <c r="B157" s="45"/>
      <c r="C157" s="45"/>
      <c r="D157" s="45"/>
      <c r="E157" s="45"/>
      <c r="F157" s="91" t="s">
        <v>692</v>
      </c>
      <c r="G157" s="91"/>
      <c r="H157" s="19">
        <v>81.84</v>
      </c>
    </row>
    <row r="158" spans="1:8" ht="15" customHeight="1" x14ac:dyDescent="0.25">
      <c r="A158" s="45"/>
      <c r="B158" s="45"/>
      <c r="C158" s="45"/>
      <c r="D158" s="45"/>
      <c r="E158" s="45"/>
      <c r="F158" s="91" t="s">
        <v>693</v>
      </c>
      <c r="G158" s="91"/>
      <c r="H158" s="19">
        <v>20.5</v>
      </c>
    </row>
    <row r="159" spans="1:8" ht="15" customHeight="1" x14ac:dyDescent="0.25">
      <c r="A159" s="45"/>
      <c r="B159" s="45"/>
      <c r="C159" s="45"/>
      <c r="D159" s="45"/>
      <c r="E159" s="45"/>
      <c r="F159" s="91" t="s">
        <v>694</v>
      </c>
      <c r="G159" s="91"/>
      <c r="H159" s="19">
        <v>102.34</v>
      </c>
    </row>
    <row r="160" spans="1:8" ht="15" customHeight="1" x14ac:dyDescent="0.25">
      <c r="A160" s="45"/>
      <c r="B160" s="45"/>
      <c r="C160" s="45"/>
      <c r="D160" s="45"/>
      <c r="E160" s="45"/>
      <c r="F160" s="91" t="s">
        <v>695</v>
      </c>
      <c r="G160" s="91"/>
      <c r="H160" s="19">
        <v>2956.6</v>
      </c>
    </row>
    <row r="161" spans="1:8" ht="20.100000000000001" customHeight="1" x14ac:dyDescent="0.25">
      <c r="A161" s="11" t="s">
        <v>80</v>
      </c>
      <c r="B161" s="11" t="s">
        <v>80</v>
      </c>
      <c r="C161" s="12" t="s">
        <v>81</v>
      </c>
      <c r="D161" s="11" t="s">
        <v>16</v>
      </c>
      <c r="E161" s="11" t="s">
        <v>66</v>
      </c>
      <c r="F161" s="11"/>
      <c r="G161" s="13">
        <v>16.8</v>
      </c>
      <c r="H161" s="13">
        <v>339.7</v>
      </c>
    </row>
    <row r="162" spans="1:8" ht="15" customHeight="1" x14ac:dyDescent="0.25">
      <c r="A162" s="14" t="s">
        <v>80</v>
      </c>
      <c r="B162" s="14" t="s">
        <v>760</v>
      </c>
      <c r="C162" s="15" t="s">
        <v>761</v>
      </c>
      <c r="D162" s="16" t="s">
        <v>16</v>
      </c>
      <c r="E162" s="16" t="s">
        <v>714</v>
      </c>
      <c r="F162" s="17">
        <v>0.3</v>
      </c>
      <c r="G162" s="18">
        <v>4.87</v>
      </c>
      <c r="H162" s="18">
        <v>1.46</v>
      </c>
    </row>
    <row r="163" spans="1:8" ht="15" customHeight="1" x14ac:dyDescent="0.25">
      <c r="A163" s="14" t="s">
        <v>80</v>
      </c>
      <c r="B163" s="14" t="s">
        <v>715</v>
      </c>
      <c r="C163" s="15" t="s">
        <v>716</v>
      </c>
      <c r="D163" s="16" t="s">
        <v>16</v>
      </c>
      <c r="E163" s="16" t="s">
        <v>714</v>
      </c>
      <c r="F163" s="17">
        <v>0.67137095999999996</v>
      </c>
      <c r="G163" s="18">
        <v>22.86</v>
      </c>
      <c r="H163" s="18">
        <v>15.34</v>
      </c>
    </row>
    <row r="164" spans="1:8" ht="15" customHeight="1" x14ac:dyDescent="0.25">
      <c r="A164" s="45"/>
      <c r="B164" s="45"/>
      <c r="C164" s="45"/>
      <c r="D164" s="45"/>
      <c r="E164" s="45"/>
      <c r="F164" s="91" t="s">
        <v>692</v>
      </c>
      <c r="G164" s="91"/>
      <c r="H164" s="19">
        <v>16.8</v>
      </c>
    </row>
    <row r="165" spans="1:8" ht="15" customHeight="1" x14ac:dyDescent="0.25">
      <c r="A165" s="45"/>
      <c r="B165" s="45"/>
      <c r="C165" s="45"/>
      <c r="D165" s="45"/>
      <c r="E165" s="45"/>
      <c r="F165" s="91" t="s">
        <v>693</v>
      </c>
      <c r="G165" s="91"/>
      <c r="H165" s="19">
        <v>4.21</v>
      </c>
    </row>
    <row r="166" spans="1:8" ht="15" customHeight="1" x14ac:dyDescent="0.25">
      <c r="A166" s="45"/>
      <c r="B166" s="45"/>
      <c r="C166" s="45"/>
      <c r="D166" s="45"/>
      <c r="E166" s="45"/>
      <c r="F166" s="91" t="s">
        <v>694</v>
      </c>
      <c r="G166" s="91"/>
      <c r="H166" s="19">
        <v>21.01</v>
      </c>
    </row>
    <row r="167" spans="1:8" ht="15" customHeight="1" x14ac:dyDescent="0.25">
      <c r="A167" s="45"/>
      <c r="B167" s="45"/>
      <c r="C167" s="45"/>
      <c r="D167" s="45"/>
      <c r="E167" s="45"/>
      <c r="F167" s="91" t="s">
        <v>695</v>
      </c>
      <c r="G167" s="91"/>
      <c r="H167" s="19">
        <v>424.82</v>
      </c>
    </row>
    <row r="168" spans="1:8" ht="20.100000000000001" customHeight="1" x14ac:dyDescent="0.25">
      <c r="A168" s="11" t="s">
        <v>83</v>
      </c>
      <c r="B168" s="11" t="s">
        <v>83</v>
      </c>
      <c r="C168" s="12" t="s">
        <v>84</v>
      </c>
      <c r="D168" s="11" t="s">
        <v>16</v>
      </c>
      <c r="E168" s="11" t="s">
        <v>66</v>
      </c>
      <c r="F168" s="11"/>
      <c r="G168" s="13">
        <v>174.71</v>
      </c>
      <c r="H168" s="13">
        <v>3204.18</v>
      </c>
    </row>
    <row r="169" spans="1:8" ht="15" customHeight="1" x14ac:dyDescent="0.25">
      <c r="A169" s="14" t="s">
        <v>83</v>
      </c>
      <c r="B169" s="14" t="s">
        <v>760</v>
      </c>
      <c r="C169" s="15" t="s">
        <v>761</v>
      </c>
      <c r="D169" s="16" t="s">
        <v>16</v>
      </c>
      <c r="E169" s="16" t="s">
        <v>714</v>
      </c>
      <c r="F169" s="17">
        <v>0.3</v>
      </c>
      <c r="G169" s="18">
        <v>4.87</v>
      </c>
      <c r="H169" s="18">
        <v>1.46</v>
      </c>
    </row>
    <row r="170" spans="1:8" ht="15" customHeight="1" x14ac:dyDescent="0.25">
      <c r="A170" s="14" t="s">
        <v>83</v>
      </c>
      <c r="B170" s="14" t="s">
        <v>762</v>
      </c>
      <c r="C170" s="15" t="s">
        <v>763</v>
      </c>
      <c r="D170" s="16" t="s">
        <v>16</v>
      </c>
      <c r="E170" s="16" t="s">
        <v>764</v>
      </c>
      <c r="F170" s="17">
        <v>1.25</v>
      </c>
      <c r="G170" s="18">
        <v>89.5</v>
      </c>
      <c r="H170" s="18">
        <v>111.87</v>
      </c>
    </row>
    <row r="171" spans="1:8" ht="15" customHeight="1" x14ac:dyDescent="0.25">
      <c r="A171" s="14" t="s">
        <v>83</v>
      </c>
      <c r="B171" s="14" t="s">
        <v>715</v>
      </c>
      <c r="C171" s="15" t="s">
        <v>716</v>
      </c>
      <c r="D171" s="16" t="s">
        <v>16</v>
      </c>
      <c r="E171" s="16" t="s">
        <v>714</v>
      </c>
      <c r="F171" s="17">
        <v>2.6854536699999998</v>
      </c>
      <c r="G171" s="18">
        <v>22.86</v>
      </c>
      <c r="H171" s="18">
        <v>61.38</v>
      </c>
    </row>
    <row r="172" spans="1:8" ht="15" customHeight="1" x14ac:dyDescent="0.25">
      <c r="A172" s="45"/>
      <c r="B172" s="45"/>
      <c r="C172" s="45"/>
      <c r="D172" s="45"/>
      <c r="E172" s="45"/>
      <c r="F172" s="91" t="s">
        <v>692</v>
      </c>
      <c r="G172" s="91"/>
      <c r="H172" s="19">
        <v>174.71</v>
      </c>
    </row>
    <row r="173" spans="1:8" ht="15" customHeight="1" x14ac:dyDescent="0.25">
      <c r="A173" s="45"/>
      <c r="B173" s="45"/>
      <c r="C173" s="45"/>
      <c r="D173" s="45"/>
      <c r="E173" s="45"/>
      <c r="F173" s="91" t="s">
        <v>693</v>
      </c>
      <c r="G173" s="91"/>
      <c r="H173" s="19">
        <v>43.76</v>
      </c>
    </row>
    <row r="174" spans="1:8" ht="15" customHeight="1" x14ac:dyDescent="0.25">
      <c r="A174" s="45"/>
      <c r="B174" s="45"/>
      <c r="C174" s="45"/>
      <c r="D174" s="45"/>
      <c r="E174" s="45"/>
      <c r="F174" s="91" t="s">
        <v>694</v>
      </c>
      <c r="G174" s="91"/>
      <c r="H174" s="19">
        <v>218.47</v>
      </c>
    </row>
    <row r="175" spans="1:8" ht="15" customHeight="1" x14ac:dyDescent="0.25">
      <c r="A175" s="45"/>
      <c r="B175" s="45"/>
      <c r="C175" s="45"/>
      <c r="D175" s="45"/>
      <c r="E175" s="45"/>
      <c r="F175" s="91" t="s">
        <v>695</v>
      </c>
      <c r="G175" s="91"/>
      <c r="H175" s="19">
        <v>4006.74</v>
      </c>
    </row>
    <row r="176" spans="1:8" ht="20.100000000000001" customHeight="1" x14ac:dyDescent="0.25">
      <c r="A176" s="11" t="s">
        <v>90</v>
      </c>
      <c r="B176" s="11" t="s">
        <v>90</v>
      </c>
      <c r="C176" s="12" t="s">
        <v>91</v>
      </c>
      <c r="D176" s="11" t="s">
        <v>16</v>
      </c>
      <c r="E176" s="11" t="s">
        <v>66</v>
      </c>
      <c r="F176" s="11"/>
      <c r="G176" s="13">
        <v>848.17</v>
      </c>
      <c r="H176" s="13">
        <v>1204.4000000000001</v>
      </c>
    </row>
    <row r="177" spans="1:8" ht="15" customHeight="1" x14ac:dyDescent="0.25">
      <c r="A177" s="14" t="s">
        <v>90</v>
      </c>
      <c r="B177" s="14" t="s">
        <v>765</v>
      </c>
      <c r="C177" s="15" t="s">
        <v>766</v>
      </c>
      <c r="D177" s="16" t="s">
        <v>16</v>
      </c>
      <c r="E177" s="16" t="s">
        <v>764</v>
      </c>
      <c r="F177" s="17">
        <v>0.68</v>
      </c>
      <c r="G177" s="18">
        <v>107.4</v>
      </c>
      <c r="H177" s="18">
        <v>73.03</v>
      </c>
    </row>
    <row r="178" spans="1:8" ht="15" customHeight="1" x14ac:dyDescent="0.25">
      <c r="A178" s="14" t="s">
        <v>90</v>
      </c>
      <c r="B178" s="14" t="s">
        <v>767</v>
      </c>
      <c r="C178" s="15" t="s">
        <v>768</v>
      </c>
      <c r="D178" s="16" t="s">
        <v>16</v>
      </c>
      <c r="E178" s="16" t="s">
        <v>769</v>
      </c>
      <c r="F178" s="17">
        <v>4.4000000000000004</v>
      </c>
      <c r="G178" s="18">
        <v>49.23</v>
      </c>
      <c r="H178" s="18">
        <v>216.61</v>
      </c>
    </row>
    <row r="179" spans="1:8" ht="15" customHeight="1" x14ac:dyDescent="0.25">
      <c r="A179" s="14" t="s">
        <v>90</v>
      </c>
      <c r="B179" s="14" t="s">
        <v>770</v>
      </c>
      <c r="C179" s="15" t="s">
        <v>771</v>
      </c>
      <c r="D179" s="16" t="s">
        <v>16</v>
      </c>
      <c r="E179" s="16" t="s">
        <v>764</v>
      </c>
      <c r="F179" s="17">
        <v>0.88</v>
      </c>
      <c r="G179" s="18">
        <v>205.85</v>
      </c>
      <c r="H179" s="18">
        <v>181.14</v>
      </c>
    </row>
    <row r="180" spans="1:8" ht="15" customHeight="1" x14ac:dyDescent="0.25">
      <c r="A180" s="14" t="s">
        <v>90</v>
      </c>
      <c r="B180" s="14" t="s">
        <v>750</v>
      </c>
      <c r="C180" s="15" t="s">
        <v>751</v>
      </c>
      <c r="D180" s="16" t="s">
        <v>16</v>
      </c>
      <c r="E180" s="16" t="s">
        <v>714</v>
      </c>
      <c r="F180" s="17">
        <v>1.7900187400000001</v>
      </c>
      <c r="G180" s="18">
        <v>27.96</v>
      </c>
      <c r="H180" s="18">
        <v>50.04</v>
      </c>
    </row>
    <row r="181" spans="1:8" ht="15" customHeight="1" x14ac:dyDescent="0.25">
      <c r="A181" s="14" t="s">
        <v>90</v>
      </c>
      <c r="B181" s="14" t="s">
        <v>715</v>
      </c>
      <c r="C181" s="15" t="s">
        <v>716</v>
      </c>
      <c r="D181" s="16" t="s">
        <v>16</v>
      </c>
      <c r="E181" s="16" t="s">
        <v>714</v>
      </c>
      <c r="F181" s="17">
        <v>14.32014992</v>
      </c>
      <c r="G181" s="18">
        <v>22.86</v>
      </c>
      <c r="H181" s="18">
        <v>327.35000000000002</v>
      </c>
    </row>
    <row r="182" spans="1:8" ht="15" customHeight="1" x14ac:dyDescent="0.25">
      <c r="A182" s="45"/>
      <c r="B182" s="45"/>
      <c r="C182" s="45"/>
      <c r="D182" s="45"/>
      <c r="E182" s="45"/>
      <c r="F182" s="91" t="s">
        <v>692</v>
      </c>
      <c r="G182" s="91"/>
      <c r="H182" s="19">
        <v>848.17</v>
      </c>
    </row>
    <row r="183" spans="1:8" ht="15" customHeight="1" x14ac:dyDescent="0.25">
      <c r="A183" s="45"/>
      <c r="B183" s="45"/>
      <c r="C183" s="45"/>
      <c r="D183" s="45"/>
      <c r="E183" s="45"/>
      <c r="F183" s="91" t="s">
        <v>693</v>
      </c>
      <c r="G183" s="91"/>
      <c r="H183" s="19">
        <v>212.47</v>
      </c>
    </row>
    <row r="184" spans="1:8" ht="15" customHeight="1" x14ac:dyDescent="0.25">
      <c r="A184" s="45"/>
      <c r="B184" s="45"/>
      <c r="C184" s="45"/>
      <c r="D184" s="45"/>
      <c r="E184" s="45"/>
      <c r="F184" s="91" t="s">
        <v>694</v>
      </c>
      <c r="G184" s="91"/>
      <c r="H184" s="19">
        <v>1060.6400000000001</v>
      </c>
    </row>
    <row r="185" spans="1:8" ht="15" customHeight="1" x14ac:dyDescent="0.25">
      <c r="A185" s="45"/>
      <c r="B185" s="45"/>
      <c r="C185" s="45"/>
      <c r="D185" s="45"/>
      <c r="E185" s="45"/>
      <c r="F185" s="91" t="s">
        <v>695</v>
      </c>
      <c r="G185" s="91"/>
      <c r="H185" s="19">
        <v>1506.11</v>
      </c>
    </row>
    <row r="186" spans="1:8" ht="20.100000000000001" customHeight="1" x14ac:dyDescent="0.25">
      <c r="A186" s="11" t="s">
        <v>93</v>
      </c>
      <c r="B186" s="11" t="s">
        <v>93</v>
      </c>
      <c r="C186" s="12" t="s">
        <v>94</v>
      </c>
      <c r="D186" s="11" t="s">
        <v>16</v>
      </c>
      <c r="E186" s="11" t="s">
        <v>66</v>
      </c>
      <c r="F186" s="11"/>
      <c r="G186" s="13">
        <v>3314.2</v>
      </c>
      <c r="H186" s="13">
        <v>20017.77</v>
      </c>
    </row>
    <row r="187" spans="1:8" ht="15" customHeight="1" x14ac:dyDescent="0.25">
      <c r="A187" s="14" t="s">
        <v>93</v>
      </c>
      <c r="B187" s="14" t="s">
        <v>772</v>
      </c>
      <c r="C187" s="15" t="s">
        <v>773</v>
      </c>
      <c r="D187" s="16" t="s">
        <v>16</v>
      </c>
      <c r="E187" s="16" t="s">
        <v>711</v>
      </c>
      <c r="F187" s="17">
        <v>76.898053599999997</v>
      </c>
      <c r="G187" s="18">
        <v>13.92</v>
      </c>
      <c r="H187" s="18">
        <v>1070.42</v>
      </c>
    </row>
    <row r="188" spans="1:8" ht="21" customHeight="1" x14ac:dyDescent="0.25">
      <c r="A188" s="14" t="s">
        <v>93</v>
      </c>
      <c r="B188" s="14" t="s">
        <v>774</v>
      </c>
      <c r="C188" s="15" t="s">
        <v>775</v>
      </c>
      <c r="D188" s="16" t="s">
        <v>16</v>
      </c>
      <c r="E188" s="16" t="s">
        <v>764</v>
      </c>
      <c r="F188" s="17">
        <v>0.96122567000000003</v>
      </c>
      <c r="G188" s="18">
        <v>921.9</v>
      </c>
      <c r="H188" s="18">
        <v>886.15</v>
      </c>
    </row>
    <row r="189" spans="1:8" ht="29.1" customHeight="1" x14ac:dyDescent="0.25">
      <c r="A189" s="14" t="s">
        <v>93</v>
      </c>
      <c r="B189" s="14" t="s">
        <v>776</v>
      </c>
      <c r="C189" s="15" t="s">
        <v>777</v>
      </c>
      <c r="D189" s="16" t="s">
        <v>16</v>
      </c>
      <c r="E189" s="16" t="s">
        <v>705</v>
      </c>
      <c r="F189" s="17">
        <v>11.53470804</v>
      </c>
      <c r="G189" s="18">
        <v>117.7</v>
      </c>
      <c r="H189" s="18">
        <v>1357.63</v>
      </c>
    </row>
    <row r="190" spans="1:8" ht="15" customHeight="1" x14ac:dyDescent="0.25">
      <c r="A190" s="45"/>
      <c r="B190" s="45"/>
      <c r="C190" s="45"/>
      <c r="D190" s="45"/>
      <c r="E190" s="45"/>
      <c r="F190" s="91" t="s">
        <v>692</v>
      </c>
      <c r="G190" s="91"/>
      <c r="H190" s="19">
        <v>3314.2</v>
      </c>
    </row>
    <row r="191" spans="1:8" ht="15" customHeight="1" x14ac:dyDescent="0.25">
      <c r="A191" s="45"/>
      <c r="B191" s="45"/>
      <c r="C191" s="45"/>
      <c r="D191" s="45"/>
      <c r="E191" s="45"/>
      <c r="F191" s="91" t="s">
        <v>693</v>
      </c>
      <c r="G191" s="91"/>
      <c r="H191" s="19">
        <v>830.21</v>
      </c>
    </row>
    <row r="192" spans="1:8" ht="15" customHeight="1" x14ac:dyDescent="0.25">
      <c r="A192" s="45"/>
      <c r="B192" s="45"/>
      <c r="C192" s="45"/>
      <c r="D192" s="45"/>
      <c r="E192" s="45"/>
      <c r="F192" s="91" t="s">
        <v>694</v>
      </c>
      <c r="G192" s="91"/>
      <c r="H192" s="19">
        <v>4144.41</v>
      </c>
    </row>
    <row r="193" spans="1:8" ht="15" customHeight="1" x14ac:dyDescent="0.25">
      <c r="A193" s="45"/>
      <c r="B193" s="45"/>
      <c r="C193" s="45"/>
      <c r="D193" s="45"/>
      <c r="E193" s="45"/>
      <c r="F193" s="91" t="s">
        <v>695</v>
      </c>
      <c r="G193" s="91"/>
      <c r="H193" s="19">
        <v>25032.240000000002</v>
      </c>
    </row>
    <row r="194" spans="1:8" ht="20.100000000000001" customHeight="1" x14ac:dyDescent="0.25">
      <c r="A194" s="11" t="s">
        <v>98</v>
      </c>
      <c r="B194" s="11" t="s">
        <v>98</v>
      </c>
      <c r="C194" s="12" t="s">
        <v>99</v>
      </c>
      <c r="D194" s="11" t="s">
        <v>16</v>
      </c>
      <c r="E194" s="11" t="s">
        <v>66</v>
      </c>
      <c r="F194" s="11"/>
      <c r="G194" s="13">
        <v>3174.06</v>
      </c>
      <c r="H194" s="13">
        <v>39136.160000000003</v>
      </c>
    </row>
    <row r="195" spans="1:8" ht="15" customHeight="1" x14ac:dyDescent="0.25">
      <c r="A195" s="14" t="s">
        <v>98</v>
      </c>
      <c r="B195" s="14" t="s">
        <v>772</v>
      </c>
      <c r="C195" s="15" t="s">
        <v>773</v>
      </c>
      <c r="D195" s="16" t="s">
        <v>16</v>
      </c>
      <c r="E195" s="16" t="s">
        <v>711</v>
      </c>
      <c r="F195" s="17">
        <v>42.798763800000003</v>
      </c>
      <c r="G195" s="18">
        <v>13.92</v>
      </c>
      <c r="H195" s="18">
        <v>595.75</v>
      </c>
    </row>
    <row r="196" spans="1:8" ht="21" customHeight="1" x14ac:dyDescent="0.25">
      <c r="A196" s="14" t="s">
        <v>98</v>
      </c>
      <c r="B196" s="14" t="s">
        <v>778</v>
      </c>
      <c r="C196" s="15" t="s">
        <v>779</v>
      </c>
      <c r="D196" s="16" t="s">
        <v>16</v>
      </c>
      <c r="E196" s="16" t="s">
        <v>764</v>
      </c>
      <c r="F196" s="17">
        <v>0.95108364000000001</v>
      </c>
      <c r="G196" s="18">
        <v>893.53</v>
      </c>
      <c r="H196" s="18">
        <v>849.82</v>
      </c>
    </row>
    <row r="197" spans="1:8" ht="15" customHeight="1" x14ac:dyDescent="0.25">
      <c r="A197" s="14" t="s">
        <v>98</v>
      </c>
      <c r="B197" s="14" t="s">
        <v>780</v>
      </c>
      <c r="C197" s="15" t="s">
        <v>781</v>
      </c>
      <c r="D197" s="16" t="s">
        <v>16</v>
      </c>
      <c r="E197" s="16" t="s">
        <v>705</v>
      </c>
      <c r="F197" s="17">
        <v>11.413003679999999</v>
      </c>
      <c r="G197" s="18">
        <v>151.44999999999999</v>
      </c>
      <c r="H197" s="18">
        <v>1728.49</v>
      </c>
    </row>
    <row r="198" spans="1:8" ht="15" customHeight="1" x14ac:dyDescent="0.25">
      <c r="A198" s="45"/>
      <c r="B198" s="45"/>
      <c r="C198" s="45"/>
      <c r="D198" s="45"/>
      <c r="E198" s="45"/>
      <c r="F198" s="91" t="s">
        <v>692</v>
      </c>
      <c r="G198" s="91"/>
      <c r="H198" s="19">
        <v>3174.06</v>
      </c>
    </row>
    <row r="199" spans="1:8" ht="15" customHeight="1" x14ac:dyDescent="0.25">
      <c r="A199" s="45"/>
      <c r="B199" s="45"/>
      <c r="C199" s="45"/>
      <c r="D199" s="45"/>
      <c r="E199" s="45"/>
      <c r="F199" s="91" t="s">
        <v>693</v>
      </c>
      <c r="G199" s="91"/>
      <c r="H199" s="19">
        <v>795.1</v>
      </c>
    </row>
    <row r="200" spans="1:8" ht="15" customHeight="1" x14ac:dyDescent="0.25">
      <c r="A200" s="45"/>
      <c r="B200" s="45"/>
      <c r="C200" s="45"/>
      <c r="D200" s="45"/>
      <c r="E200" s="45"/>
      <c r="F200" s="91" t="s">
        <v>694</v>
      </c>
      <c r="G200" s="91"/>
      <c r="H200" s="19">
        <v>3969.16</v>
      </c>
    </row>
    <row r="201" spans="1:8" ht="15" customHeight="1" x14ac:dyDescent="0.25">
      <c r="A201" s="45"/>
      <c r="B201" s="45"/>
      <c r="C201" s="45"/>
      <c r="D201" s="45"/>
      <c r="E201" s="45"/>
      <c r="F201" s="91" t="s">
        <v>695</v>
      </c>
      <c r="G201" s="91"/>
      <c r="H201" s="19">
        <v>48939.74</v>
      </c>
    </row>
    <row r="202" spans="1:8" ht="27" customHeight="1" x14ac:dyDescent="0.25">
      <c r="A202" s="11" t="s">
        <v>101</v>
      </c>
      <c r="B202" s="11" t="s">
        <v>101</v>
      </c>
      <c r="C202" s="12" t="s">
        <v>102</v>
      </c>
      <c r="D202" s="11" t="s">
        <v>21</v>
      </c>
      <c r="E202" s="11" t="s">
        <v>103</v>
      </c>
      <c r="F202" s="11"/>
      <c r="G202" s="13">
        <v>157.41999999999999</v>
      </c>
      <c r="H202" s="13">
        <v>538.38</v>
      </c>
    </row>
    <row r="203" spans="1:8" ht="29.1" customHeight="1" x14ac:dyDescent="0.25">
      <c r="A203" s="14" t="s">
        <v>101</v>
      </c>
      <c r="B203" s="14" t="s">
        <v>101</v>
      </c>
      <c r="C203" s="15" t="s">
        <v>102</v>
      </c>
      <c r="D203" s="16" t="s">
        <v>21</v>
      </c>
      <c r="E203" s="16" t="s">
        <v>103</v>
      </c>
      <c r="F203" s="17">
        <v>1</v>
      </c>
      <c r="G203" s="18">
        <v>157.41999999999999</v>
      </c>
      <c r="H203" s="18">
        <v>157.41999999999999</v>
      </c>
    </row>
    <row r="204" spans="1:8" ht="15" customHeight="1" x14ac:dyDescent="0.25">
      <c r="A204" s="45"/>
      <c r="B204" s="45"/>
      <c r="C204" s="45"/>
      <c r="D204" s="45"/>
      <c r="E204" s="45"/>
      <c r="F204" s="91" t="s">
        <v>692</v>
      </c>
      <c r="G204" s="91"/>
      <c r="H204" s="19">
        <v>157.41999999999999</v>
      </c>
    </row>
    <row r="205" spans="1:8" ht="15" customHeight="1" x14ac:dyDescent="0.25">
      <c r="A205" s="45"/>
      <c r="B205" s="45"/>
      <c r="C205" s="45"/>
      <c r="D205" s="45"/>
      <c r="E205" s="45"/>
      <c r="F205" s="91" t="s">
        <v>693</v>
      </c>
      <c r="G205" s="91"/>
      <c r="H205" s="19">
        <v>39.43</v>
      </c>
    </row>
    <row r="206" spans="1:8" ht="15" customHeight="1" x14ac:dyDescent="0.25">
      <c r="A206" s="45"/>
      <c r="B206" s="45"/>
      <c r="C206" s="45"/>
      <c r="D206" s="45"/>
      <c r="E206" s="45"/>
      <c r="F206" s="91" t="s">
        <v>694</v>
      </c>
      <c r="G206" s="91"/>
      <c r="H206" s="19">
        <v>196.85</v>
      </c>
    </row>
    <row r="207" spans="1:8" ht="15" customHeight="1" x14ac:dyDescent="0.25">
      <c r="A207" s="45"/>
      <c r="B207" s="45"/>
      <c r="C207" s="45"/>
      <c r="D207" s="45"/>
      <c r="E207" s="45"/>
      <c r="F207" s="91" t="s">
        <v>695</v>
      </c>
      <c r="G207" s="91"/>
      <c r="H207" s="19">
        <v>673.23</v>
      </c>
    </row>
    <row r="208" spans="1:8" ht="36" customHeight="1" x14ac:dyDescent="0.25">
      <c r="A208" s="11" t="s">
        <v>93</v>
      </c>
      <c r="B208" s="11" t="s">
        <v>93</v>
      </c>
      <c r="C208" s="12" t="s">
        <v>109</v>
      </c>
      <c r="D208" s="11" t="s">
        <v>16</v>
      </c>
      <c r="E208" s="11" t="s">
        <v>66</v>
      </c>
      <c r="F208" s="11"/>
      <c r="G208" s="13">
        <v>3314.2</v>
      </c>
      <c r="H208" s="13">
        <v>30689.49</v>
      </c>
    </row>
    <row r="209" spans="1:8" ht="15" customHeight="1" x14ac:dyDescent="0.25">
      <c r="A209" s="14" t="s">
        <v>93</v>
      </c>
      <c r="B209" s="14" t="s">
        <v>772</v>
      </c>
      <c r="C209" s="15" t="s">
        <v>773</v>
      </c>
      <c r="D209" s="16" t="s">
        <v>16</v>
      </c>
      <c r="E209" s="16" t="s">
        <v>711</v>
      </c>
      <c r="F209" s="17">
        <v>76.898053599999997</v>
      </c>
      <c r="G209" s="18">
        <v>13.92</v>
      </c>
      <c r="H209" s="18">
        <v>1070.42</v>
      </c>
    </row>
    <row r="210" spans="1:8" ht="21" customHeight="1" x14ac:dyDescent="0.25">
      <c r="A210" s="14" t="s">
        <v>93</v>
      </c>
      <c r="B210" s="14" t="s">
        <v>774</v>
      </c>
      <c r="C210" s="15" t="s">
        <v>775</v>
      </c>
      <c r="D210" s="16" t="s">
        <v>16</v>
      </c>
      <c r="E210" s="16" t="s">
        <v>764</v>
      </c>
      <c r="F210" s="17">
        <v>0.96122567000000003</v>
      </c>
      <c r="G210" s="18">
        <v>921.9</v>
      </c>
      <c r="H210" s="18">
        <v>886.15</v>
      </c>
    </row>
    <row r="211" spans="1:8" ht="29.1" customHeight="1" x14ac:dyDescent="0.25">
      <c r="A211" s="14" t="s">
        <v>93</v>
      </c>
      <c r="B211" s="14" t="s">
        <v>776</v>
      </c>
      <c r="C211" s="15" t="s">
        <v>777</v>
      </c>
      <c r="D211" s="16" t="s">
        <v>16</v>
      </c>
      <c r="E211" s="16" t="s">
        <v>705</v>
      </c>
      <c r="F211" s="17">
        <v>11.53470804</v>
      </c>
      <c r="G211" s="18">
        <v>117.7</v>
      </c>
      <c r="H211" s="18">
        <v>1357.63</v>
      </c>
    </row>
    <row r="212" spans="1:8" ht="15" customHeight="1" x14ac:dyDescent="0.25">
      <c r="A212" s="45"/>
      <c r="B212" s="45"/>
      <c r="C212" s="45"/>
      <c r="D212" s="45"/>
      <c r="E212" s="45"/>
      <c r="F212" s="91" t="s">
        <v>692</v>
      </c>
      <c r="G212" s="91"/>
      <c r="H212" s="19">
        <v>3314.2</v>
      </c>
    </row>
    <row r="213" spans="1:8" ht="15" customHeight="1" x14ac:dyDescent="0.25">
      <c r="A213" s="45"/>
      <c r="B213" s="45"/>
      <c r="C213" s="45"/>
      <c r="D213" s="45"/>
      <c r="E213" s="45"/>
      <c r="F213" s="91" t="s">
        <v>693</v>
      </c>
      <c r="G213" s="91"/>
      <c r="H213" s="19">
        <v>830.21</v>
      </c>
    </row>
    <row r="214" spans="1:8" ht="15" customHeight="1" x14ac:dyDescent="0.25">
      <c r="A214" s="45"/>
      <c r="B214" s="45"/>
      <c r="C214" s="45"/>
      <c r="D214" s="45"/>
      <c r="E214" s="45"/>
      <c r="F214" s="91" t="s">
        <v>694</v>
      </c>
      <c r="G214" s="91"/>
      <c r="H214" s="19">
        <v>4144.41</v>
      </c>
    </row>
    <row r="215" spans="1:8" ht="15" customHeight="1" x14ac:dyDescent="0.25">
      <c r="A215" s="45"/>
      <c r="B215" s="45"/>
      <c r="C215" s="45"/>
      <c r="D215" s="45"/>
      <c r="E215" s="45"/>
      <c r="F215" s="91" t="s">
        <v>695</v>
      </c>
      <c r="G215" s="91"/>
      <c r="H215" s="19">
        <v>38377.24</v>
      </c>
    </row>
    <row r="216" spans="1:8" ht="36" customHeight="1" x14ac:dyDescent="0.25">
      <c r="A216" s="11" t="s">
        <v>93</v>
      </c>
      <c r="B216" s="11" t="s">
        <v>93</v>
      </c>
      <c r="C216" s="12" t="s">
        <v>111</v>
      </c>
      <c r="D216" s="11" t="s">
        <v>16</v>
      </c>
      <c r="E216" s="11" t="s">
        <v>66</v>
      </c>
      <c r="F216" s="11"/>
      <c r="G216" s="13">
        <v>3314.2</v>
      </c>
      <c r="H216" s="13">
        <v>39604.69</v>
      </c>
    </row>
    <row r="217" spans="1:8" ht="15" customHeight="1" x14ac:dyDescent="0.25">
      <c r="A217" s="14" t="s">
        <v>93</v>
      </c>
      <c r="B217" s="14" t="s">
        <v>772</v>
      </c>
      <c r="C217" s="15" t="s">
        <v>773</v>
      </c>
      <c r="D217" s="16" t="s">
        <v>16</v>
      </c>
      <c r="E217" s="16" t="s">
        <v>711</v>
      </c>
      <c r="F217" s="17">
        <v>76.898053599999997</v>
      </c>
      <c r="G217" s="18">
        <v>13.92</v>
      </c>
      <c r="H217" s="18">
        <v>1070.42</v>
      </c>
    </row>
    <row r="218" spans="1:8" ht="21" customHeight="1" x14ac:dyDescent="0.25">
      <c r="A218" s="14" t="s">
        <v>93</v>
      </c>
      <c r="B218" s="14" t="s">
        <v>774</v>
      </c>
      <c r="C218" s="15" t="s">
        <v>775</v>
      </c>
      <c r="D218" s="16" t="s">
        <v>16</v>
      </c>
      <c r="E218" s="16" t="s">
        <v>764</v>
      </c>
      <c r="F218" s="17">
        <v>0.96122567000000003</v>
      </c>
      <c r="G218" s="18">
        <v>921.9</v>
      </c>
      <c r="H218" s="18">
        <v>886.15</v>
      </c>
    </row>
    <row r="219" spans="1:8" ht="29.1" customHeight="1" x14ac:dyDescent="0.25">
      <c r="A219" s="14" t="s">
        <v>93</v>
      </c>
      <c r="B219" s="14" t="s">
        <v>776</v>
      </c>
      <c r="C219" s="15" t="s">
        <v>777</v>
      </c>
      <c r="D219" s="16" t="s">
        <v>16</v>
      </c>
      <c r="E219" s="16" t="s">
        <v>705</v>
      </c>
      <c r="F219" s="17">
        <v>11.53470804</v>
      </c>
      <c r="G219" s="18">
        <v>117.7</v>
      </c>
      <c r="H219" s="18">
        <v>1357.63</v>
      </c>
    </row>
    <row r="220" spans="1:8" ht="15" customHeight="1" x14ac:dyDescent="0.25">
      <c r="A220" s="45"/>
      <c r="B220" s="45"/>
      <c r="C220" s="45"/>
      <c r="D220" s="45"/>
      <c r="E220" s="45"/>
      <c r="F220" s="91" t="s">
        <v>692</v>
      </c>
      <c r="G220" s="91"/>
      <c r="H220" s="19">
        <v>3314.2</v>
      </c>
    </row>
    <row r="221" spans="1:8" ht="15" customHeight="1" x14ac:dyDescent="0.25">
      <c r="A221" s="45"/>
      <c r="B221" s="45"/>
      <c r="C221" s="45"/>
      <c r="D221" s="45"/>
      <c r="E221" s="45"/>
      <c r="F221" s="91" t="s">
        <v>693</v>
      </c>
      <c r="G221" s="91"/>
      <c r="H221" s="19">
        <v>830.21</v>
      </c>
    </row>
    <row r="222" spans="1:8" ht="15" customHeight="1" x14ac:dyDescent="0.25">
      <c r="A222" s="45"/>
      <c r="B222" s="45"/>
      <c r="C222" s="45"/>
      <c r="D222" s="45"/>
      <c r="E222" s="45"/>
      <c r="F222" s="91" t="s">
        <v>694</v>
      </c>
      <c r="G222" s="91"/>
      <c r="H222" s="19">
        <v>4144.41</v>
      </c>
    </row>
    <row r="223" spans="1:8" ht="15" customHeight="1" x14ac:dyDescent="0.25">
      <c r="A223" s="45"/>
      <c r="B223" s="45"/>
      <c r="C223" s="45"/>
      <c r="D223" s="45"/>
      <c r="E223" s="45"/>
      <c r="F223" s="91" t="s">
        <v>695</v>
      </c>
      <c r="G223" s="91"/>
      <c r="H223" s="19">
        <v>49525.7</v>
      </c>
    </row>
    <row r="224" spans="1:8" ht="20.100000000000001" customHeight="1" x14ac:dyDescent="0.25">
      <c r="A224" s="11" t="s">
        <v>93</v>
      </c>
      <c r="B224" s="11" t="s">
        <v>93</v>
      </c>
      <c r="C224" s="12" t="s">
        <v>115</v>
      </c>
      <c r="D224" s="11" t="s">
        <v>16</v>
      </c>
      <c r="E224" s="11" t="s">
        <v>66</v>
      </c>
      <c r="F224" s="11"/>
      <c r="G224" s="13">
        <v>3314.2</v>
      </c>
      <c r="H224" s="13">
        <v>4076.47</v>
      </c>
    </row>
    <row r="225" spans="1:8" ht="15" customHeight="1" x14ac:dyDescent="0.25">
      <c r="A225" s="14" t="s">
        <v>93</v>
      </c>
      <c r="B225" s="14" t="s">
        <v>772</v>
      </c>
      <c r="C225" s="15" t="s">
        <v>773</v>
      </c>
      <c r="D225" s="16" t="s">
        <v>16</v>
      </c>
      <c r="E225" s="16" t="s">
        <v>711</v>
      </c>
      <c r="F225" s="17">
        <v>76.898053599999997</v>
      </c>
      <c r="G225" s="18">
        <v>13.92</v>
      </c>
      <c r="H225" s="18">
        <v>1070.42</v>
      </c>
    </row>
    <row r="226" spans="1:8" ht="21" customHeight="1" x14ac:dyDescent="0.25">
      <c r="A226" s="14" t="s">
        <v>93</v>
      </c>
      <c r="B226" s="14" t="s">
        <v>774</v>
      </c>
      <c r="C226" s="15" t="s">
        <v>775</v>
      </c>
      <c r="D226" s="16" t="s">
        <v>16</v>
      </c>
      <c r="E226" s="16" t="s">
        <v>764</v>
      </c>
      <c r="F226" s="17">
        <v>0.96122567000000003</v>
      </c>
      <c r="G226" s="18">
        <v>921.9</v>
      </c>
      <c r="H226" s="18">
        <v>886.15</v>
      </c>
    </row>
    <row r="227" spans="1:8" ht="29.1" customHeight="1" x14ac:dyDescent="0.25">
      <c r="A227" s="14" t="s">
        <v>93</v>
      </c>
      <c r="B227" s="14" t="s">
        <v>776</v>
      </c>
      <c r="C227" s="15" t="s">
        <v>777</v>
      </c>
      <c r="D227" s="16" t="s">
        <v>16</v>
      </c>
      <c r="E227" s="16" t="s">
        <v>705</v>
      </c>
      <c r="F227" s="17">
        <v>11.53470804</v>
      </c>
      <c r="G227" s="18">
        <v>117.7</v>
      </c>
      <c r="H227" s="18">
        <v>1357.63</v>
      </c>
    </row>
    <row r="228" spans="1:8" ht="15" customHeight="1" x14ac:dyDescent="0.25">
      <c r="A228" s="45"/>
      <c r="B228" s="45"/>
      <c r="C228" s="45"/>
      <c r="D228" s="45"/>
      <c r="E228" s="45"/>
      <c r="F228" s="91" t="s">
        <v>692</v>
      </c>
      <c r="G228" s="91"/>
      <c r="H228" s="19">
        <v>3314.2</v>
      </c>
    </row>
    <row r="229" spans="1:8" ht="15" customHeight="1" x14ac:dyDescent="0.25">
      <c r="A229" s="45"/>
      <c r="B229" s="45"/>
      <c r="C229" s="45"/>
      <c r="D229" s="45"/>
      <c r="E229" s="45"/>
      <c r="F229" s="91" t="s">
        <v>693</v>
      </c>
      <c r="G229" s="91"/>
      <c r="H229" s="19">
        <v>830.21</v>
      </c>
    </row>
    <row r="230" spans="1:8" ht="15" customHeight="1" x14ac:dyDescent="0.25">
      <c r="A230" s="45"/>
      <c r="B230" s="45"/>
      <c r="C230" s="45"/>
      <c r="D230" s="45"/>
      <c r="E230" s="45"/>
      <c r="F230" s="91" t="s">
        <v>694</v>
      </c>
      <c r="G230" s="91"/>
      <c r="H230" s="19">
        <v>4144.41</v>
      </c>
    </row>
    <row r="231" spans="1:8" ht="15" customHeight="1" x14ac:dyDescent="0.25">
      <c r="A231" s="45"/>
      <c r="B231" s="45"/>
      <c r="C231" s="45"/>
      <c r="D231" s="45"/>
      <c r="E231" s="45"/>
      <c r="F231" s="91" t="s">
        <v>695</v>
      </c>
      <c r="G231" s="91"/>
      <c r="H231" s="19">
        <v>5097.62</v>
      </c>
    </row>
    <row r="232" spans="1:8" ht="20.100000000000001" customHeight="1" x14ac:dyDescent="0.25">
      <c r="A232" s="11" t="s">
        <v>119</v>
      </c>
      <c r="B232" s="11" t="s">
        <v>119</v>
      </c>
      <c r="C232" s="12" t="s">
        <v>120</v>
      </c>
      <c r="D232" s="11" t="s">
        <v>16</v>
      </c>
      <c r="E232" s="11" t="s">
        <v>26</v>
      </c>
      <c r="F232" s="11"/>
      <c r="G232" s="13">
        <v>144.1</v>
      </c>
      <c r="H232" s="13">
        <v>25655.56</v>
      </c>
    </row>
    <row r="233" spans="1:8" ht="21" customHeight="1" x14ac:dyDescent="0.25">
      <c r="A233" s="14" t="s">
        <v>119</v>
      </c>
      <c r="B233" s="14" t="s">
        <v>782</v>
      </c>
      <c r="C233" s="15" t="s">
        <v>783</v>
      </c>
      <c r="D233" s="16" t="s">
        <v>16</v>
      </c>
      <c r="E233" s="16" t="s">
        <v>784</v>
      </c>
      <c r="F233" s="17">
        <v>0.4</v>
      </c>
      <c r="G233" s="18">
        <v>23.23</v>
      </c>
      <c r="H233" s="18">
        <v>9.2899999999999991</v>
      </c>
    </row>
    <row r="234" spans="1:8" ht="15" customHeight="1" x14ac:dyDescent="0.25">
      <c r="A234" s="14" t="s">
        <v>119</v>
      </c>
      <c r="B234" s="14" t="s">
        <v>785</v>
      </c>
      <c r="C234" s="15" t="s">
        <v>786</v>
      </c>
      <c r="D234" s="16" t="s">
        <v>16</v>
      </c>
      <c r="E234" s="16" t="s">
        <v>705</v>
      </c>
      <c r="F234" s="17">
        <v>0.94679939999999996</v>
      </c>
      <c r="G234" s="18">
        <v>90.53</v>
      </c>
      <c r="H234" s="18">
        <v>85.71</v>
      </c>
    </row>
    <row r="235" spans="1:8" ht="15" customHeight="1" x14ac:dyDescent="0.25">
      <c r="A235" s="14" t="s">
        <v>119</v>
      </c>
      <c r="B235" s="14" t="s">
        <v>787</v>
      </c>
      <c r="C235" s="15" t="s">
        <v>788</v>
      </c>
      <c r="D235" s="16" t="s">
        <v>16</v>
      </c>
      <c r="E235" s="16" t="s">
        <v>705</v>
      </c>
      <c r="F235" s="17">
        <v>0.99393695000000004</v>
      </c>
      <c r="G235" s="18">
        <v>49.4</v>
      </c>
      <c r="H235" s="18">
        <v>49.1</v>
      </c>
    </row>
    <row r="236" spans="1:8" ht="15" customHeight="1" x14ac:dyDescent="0.25">
      <c r="A236" s="45"/>
      <c r="B236" s="45"/>
      <c r="C236" s="45"/>
      <c r="D236" s="45"/>
      <c r="E236" s="45"/>
      <c r="F236" s="91" t="s">
        <v>692</v>
      </c>
      <c r="G236" s="91"/>
      <c r="H236" s="19">
        <v>144.1</v>
      </c>
    </row>
    <row r="237" spans="1:8" ht="15" customHeight="1" x14ac:dyDescent="0.25">
      <c r="A237" s="45"/>
      <c r="B237" s="45"/>
      <c r="C237" s="45"/>
      <c r="D237" s="45"/>
      <c r="E237" s="45"/>
      <c r="F237" s="91" t="s">
        <v>693</v>
      </c>
      <c r="G237" s="91"/>
      <c r="H237" s="19">
        <v>36.1</v>
      </c>
    </row>
    <row r="238" spans="1:8" ht="15" customHeight="1" x14ac:dyDescent="0.25">
      <c r="A238" s="45"/>
      <c r="B238" s="45"/>
      <c r="C238" s="45"/>
      <c r="D238" s="45"/>
      <c r="E238" s="45"/>
      <c r="F238" s="91" t="s">
        <v>694</v>
      </c>
      <c r="G238" s="91"/>
      <c r="H238" s="19">
        <v>180.2</v>
      </c>
    </row>
    <row r="239" spans="1:8" ht="15" customHeight="1" x14ac:dyDescent="0.25">
      <c r="A239" s="45"/>
      <c r="B239" s="45"/>
      <c r="C239" s="45"/>
      <c r="D239" s="45"/>
      <c r="E239" s="45"/>
      <c r="F239" s="91" t="s">
        <v>695</v>
      </c>
      <c r="G239" s="91"/>
      <c r="H239" s="19">
        <v>32082.81</v>
      </c>
    </row>
    <row r="240" spans="1:8" ht="20.100000000000001" customHeight="1" x14ac:dyDescent="0.25">
      <c r="A240" s="11" t="s">
        <v>124</v>
      </c>
      <c r="B240" s="11" t="s">
        <v>124</v>
      </c>
      <c r="C240" s="12" t="s">
        <v>125</v>
      </c>
      <c r="D240" s="11" t="s">
        <v>16</v>
      </c>
      <c r="E240" s="11" t="s">
        <v>26</v>
      </c>
      <c r="F240" s="11"/>
      <c r="G240" s="13">
        <v>136.02000000000001</v>
      </c>
      <c r="H240" s="13">
        <v>103339.83</v>
      </c>
    </row>
    <row r="241" spans="1:8" ht="15" customHeight="1" x14ac:dyDescent="0.25">
      <c r="A241" s="14" t="s">
        <v>124</v>
      </c>
      <c r="B241" s="14" t="s">
        <v>789</v>
      </c>
      <c r="C241" s="15" t="s">
        <v>790</v>
      </c>
      <c r="D241" s="16" t="s">
        <v>16</v>
      </c>
      <c r="E241" s="16" t="s">
        <v>683</v>
      </c>
      <c r="F241" s="17">
        <v>57</v>
      </c>
      <c r="G241" s="18">
        <v>0.76</v>
      </c>
      <c r="H241" s="18">
        <v>43.32</v>
      </c>
    </row>
    <row r="242" spans="1:8" ht="15" customHeight="1" x14ac:dyDescent="0.25">
      <c r="A242" s="14" t="s">
        <v>124</v>
      </c>
      <c r="B242" s="14" t="s">
        <v>750</v>
      </c>
      <c r="C242" s="15" t="s">
        <v>751</v>
      </c>
      <c r="D242" s="16" t="s">
        <v>16</v>
      </c>
      <c r="E242" s="16" t="s">
        <v>714</v>
      </c>
      <c r="F242" s="17">
        <v>1.9954648699999999</v>
      </c>
      <c r="G242" s="18">
        <v>27.96</v>
      </c>
      <c r="H242" s="18">
        <v>55.79</v>
      </c>
    </row>
    <row r="243" spans="1:8" ht="15" customHeight="1" x14ac:dyDescent="0.25">
      <c r="A243" s="14" t="s">
        <v>124</v>
      </c>
      <c r="B243" s="14" t="s">
        <v>715</v>
      </c>
      <c r="C243" s="15" t="s">
        <v>716</v>
      </c>
      <c r="D243" s="16" t="s">
        <v>16</v>
      </c>
      <c r="E243" s="16" t="s">
        <v>714</v>
      </c>
      <c r="F243" s="17">
        <v>0.99773243</v>
      </c>
      <c r="G243" s="18">
        <v>22.86</v>
      </c>
      <c r="H243" s="18">
        <v>22.8</v>
      </c>
    </row>
    <row r="244" spans="1:8" ht="15" customHeight="1" x14ac:dyDescent="0.25">
      <c r="A244" s="14" t="s">
        <v>124</v>
      </c>
      <c r="B244" s="14" t="s">
        <v>791</v>
      </c>
      <c r="C244" s="15" t="s">
        <v>792</v>
      </c>
      <c r="D244" s="16" t="s">
        <v>16</v>
      </c>
      <c r="E244" s="16" t="s">
        <v>764</v>
      </c>
      <c r="F244" s="17">
        <v>2.721088E-2</v>
      </c>
      <c r="G244" s="18">
        <v>518.91</v>
      </c>
      <c r="H244" s="18">
        <v>14.11</v>
      </c>
    </row>
    <row r="245" spans="1:8" ht="15" customHeight="1" x14ac:dyDescent="0.25">
      <c r="A245" s="45"/>
      <c r="B245" s="45"/>
      <c r="C245" s="45"/>
      <c r="D245" s="45"/>
      <c r="E245" s="45"/>
      <c r="F245" s="91" t="s">
        <v>692</v>
      </c>
      <c r="G245" s="91"/>
      <c r="H245" s="19">
        <v>136.02000000000001</v>
      </c>
    </row>
    <row r="246" spans="1:8" ht="15" customHeight="1" x14ac:dyDescent="0.25">
      <c r="A246" s="45"/>
      <c r="B246" s="45"/>
      <c r="C246" s="45"/>
      <c r="D246" s="45"/>
      <c r="E246" s="45"/>
      <c r="F246" s="91" t="s">
        <v>693</v>
      </c>
      <c r="G246" s="91"/>
      <c r="H246" s="19">
        <v>34.07</v>
      </c>
    </row>
    <row r="247" spans="1:8" ht="15" customHeight="1" x14ac:dyDescent="0.25">
      <c r="A247" s="45"/>
      <c r="B247" s="45"/>
      <c r="C247" s="45"/>
      <c r="D247" s="45"/>
      <c r="E247" s="45"/>
      <c r="F247" s="91" t="s">
        <v>694</v>
      </c>
      <c r="G247" s="91"/>
      <c r="H247" s="19">
        <v>170.09</v>
      </c>
    </row>
    <row r="248" spans="1:8" ht="15" customHeight="1" x14ac:dyDescent="0.25">
      <c r="A248" s="45"/>
      <c r="B248" s="45"/>
      <c r="C248" s="45"/>
      <c r="D248" s="45"/>
      <c r="E248" s="45"/>
      <c r="F248" s="91" t="s">
        <v>695</v>
      </c>
      <c r="G248" s="91"/>
      <c r="H248" s="19">
        <v>129224.18</v>
      </c>
    </row>
    <row r="249" spans="1:8" ht="20.100000000000001" customHeight="1" x14ac:dyDescent="0.25">
      <c r="A249" s="11" t="s">
        <v>127</v>
      </c>
      <c r="B249" s="11" t="s">
        <v>127</v>
      </c>
      <c r="C249" s="12" t="s">
        <v>128</v>
      </c>
      <c r="D249" s="11" t="s">
        <v>21</v>
      </c>
      <c r="E249" s="11" t="s">
        <v>129</v>
      </c>
      <c r="F249" s="11"/>
      <c r="G249" s="13">
        <v>60.15</v>
      </c>
      <c r="H249" s="13">
        <v>1972.92</v>
      </c>
    </row>
    <row r="250" spans="1:8" ht="29.1" customHeight="1" x14ac:dyDescent="0.25">
      <c r="A250" s="14" t="s">
        <v>127</v>
      </c>
      <c r="B250" s="14" t="s">
        <v>793</v>
      </c>
      <c r="C250" s="15" t="s">
        <v>794</v>
      </c>
      <c r="D250" s="16" t="s">
        <v>21</v>
      </c>
      <c r="E250" s="16" t="s">
        <v>784</v>
      </c>
      <c r="F250" s="17">
        <v>5.0000000000000001E-3</v>
      </c>
      <c r="G250" s="18">
        <v>7.27</v>
      </c>
      <c r="H250" s="18">
        <v>0.03</v>
      </c>
    </row>
    <row r="251" spans="1:8" ht="38.1" customHeight="1" x14ac:dyDescent="0.25">
      <c r="A251" s="14" t="s">
        <v>127</v>
      </c>
      <c r="B251" s="14" t="s">
        <v>795</v>
      </c>
      <c r="C251" s="15" t="s">
        <v>796</v>
      </c>
      <c r="D251" s="16" t="s">
        <v>21</v>
      </c>
      <c r="E251" s="16" t="s">
        <v>47</v>
      </c>
      <c r="F251" s="17">
        <v>6</v>
      </c>
      <c r="G251" s="18">
        <v>0.2</v>
      </c>
      <c r="H251" s="18">
        <v>1.2</v>
      </c>
    </row>
    <row r="252" spans="1:8" ht="15" customHeight="1" x14ac:dyDescent="0.25">
      <c r="A252" s="14" t="s">
        <v>127</v>
      </c>
      <c r="B252" s="14" t="s">
        <v>797</v>
      </c>
      <c r="C252" s="15" t="s">
        <v>751</v>
      </c>
      <c r="D252" s="16" t="s">
        <v>21</v>
      </c>
      <c r="E252" s="16" t="s">
        <v>699</v>
      </c>
      <c r="F252" s="17">
        <v>6.6344689999999998E-2</v>
      </c>
      <c r="G252" s="18">
        <v>27.95</v>
      </c>
      <c r="H252" s="18">
        <v>1.85</v>
      </c>
    </row>
    <row r="253" spans="1:8" ht="15" customHeight="1" x14ac:dyDescent="0.25">
      <c r="A253" s="14" t="s">
        <v>127</v>
      </c>
      <c r="B253" s="14" t="s">
        <v>798</v>
      </c>
      <c r="C253" s="15" t="s">
        <v>716</v>
      </c>
      <c r="D253" s="16" t="s">
        <v>21</v>
      </c>
      <c r="E253" s="16" t="s">
        <v>699</v>
      </c>
      <c r="F253" s="17">
        <v>8.5857829999999996E-2</v>
      </c>
      <c r="G253" s="18">
        <v>23.06</v>
      </c>
      <c r="H253" s="18">
        <v>1.97</v>
      </c>
    </row>
    <row r="254" spans="1:8" ht="45.95" customHeight="1" x14ac:dyDescent="0.25">
      <c r="A254" s="14" t="s">
        <v>127</v>
      </c>
      <c r="B254" s="14" t="s">
        <v>799</v>
      </c>
      <c r="C254" s="15" t="s">
        <v>800</v>
      </c>
      <c r="D254" s="16" t="s">
        <v>21</v>
      </c>
      <c r="E254" s="16" t="s">
        <v>801</v>
      </c>
      <c r="F254" s="17">
        <v>1.85374E-3</v>
      </c>
      <c r="G254" s="18">
        <v>707.36</v>
      </c>
      <c r="H254" s="18">
        <v>1.31</v>
      </c>
    </row>
    <row r="255" spans="1:8" ht="38.1" customHeight="1" x14ac:dyDescent="0.25">
      <c r="A255" s="14" t="s">
        <v>127</v>
      </c>
      <c r="B255" s="14" t="s">
        <v>802</v>
      </c>
      <c r="C255" s="15" t="s">
        <v>803</v>
      </c>
      <c r="D255" s="16" t="s">
        <v>21</v>
      </c>
      <c r="E255" s="16" t="s">
        <v>801</v>
      </c>
      <c r="F255" s="17">
        <v>2.3415769999999999E-2</v>
      </c>
      <c r="G255" s="18">
        <v>631.91999999999996</v>
      </c>
      <c r="H255" s="18">
        <v>14.79</v>
      </c>
    </row>
    <row r="256" spans="1:8" ht="29.1" customHeight="1" x14ac:dyDescent="0.25">
      <c r="A256" s="14" t="s">
        <v>127</v>
      </c>
      <c r="B256" s="14" t="s">
        <v>804</v>
      </c>
      <c r="C256" s="15" t="s">
        <v>805</v>
      </c>
      <c r="D256" s="16" t="s">
        <v>21</v>
      </c>
      <c r="E256" s="16" t="s">
        <v>103</v>
      </c>
      <c r="F256" s="17">
        <v>0.77076922000000003</v>
      </c>
      <c r="G256" s="18">
        <v>10.23</v>
      </c>
      <c r="H256" s="18">
        <v>7.88</v>
      </c>
    </row>
    <row r="257" spans="1:8" ht="21" customHeight="1" x14ac:dyDescent="0.25">
      <c r="A257" s="14" t="s">
        <v>127</v>
      </c>
      <c r="B257" s="14" t="s">
        <v>806</v>
      </c>
      <c r="C257" s="15" t="s">
        <v>807</v>
      </c>
      <c r="D257" s="16" t="s">
        <v>21</v>
      </c>
      <c r="E257" s="16" t="s">
        <v>585</v>
      </c>
      <c r="F257" s="17">
        <v>0.21171762</v>
      </c>
      <c r="G257" s="18">
        <v>147</v>
      </c>
      <c r="H257" s="18">
        <v>31.12</v>
      </c>
    </row>
    <row r="258" spans="1:8" ht="15" customHeight="1" x14ac:dyDescent="0.25">
      <c r="A258" s="45"/>
      <c r="B258" s="45"/>
      <c r="C258" s="45"/>
      <c r="D258" s="45"/>
      <c r="E258" s="45"/>
      <c r="F258" s="91" t="s">
        <v>692</v>
      </c>
      <c r="G258" s="91"/>
      <c r="H258" s="19">
        <v>60.15</v>
      </c>
    </row>
    <row r="259" spans="1:8" ht="15" customHeight="1" x14ac:dyDescent="0.25">
      <c r="A259" s="45"/>
      <c r="B259" s="45"/>
      <c r="C259" s="45"/>
      <c r="D259" s="45"/>
      <c r="E259" s="45"/>
      <c r="F259" s="91" t="s">
        <v>693</v>
      </c>
      <c r="G259" s="91"/>
      <c r="H259" s="19">
        <v>15.07</v>
      </c>
    </row>
    <row r="260" spans="1:8" ht="15" customHeight="1" x14ac:dyDescent="0.25">
      <c r="A260" s="45"/>
      <c r="B260" s="45"/>
      <c r="C260" s="45"/>
      <c r="D260" s="45"/>
      <c r="E260" s="45"/>
      <c r="F260" s="91" t="s">
        <v>694</v>
      </c>
      <c r="G260" s="91"/>
      <c r="H260" s="19">
        <v>75.22</v>
      </c>
    </row>
    <row r="261" spans="1:8" ht="15" customHeight="1" x14ac:dyDescent="0.25">
      <c r="A261" s="45"/>
      <c r="B261" s="45"/>
      <c r="C261" s="45"/>
      <c r="D261" s="45"/>
      <c r="E261" s="45"/>
      <c r="F261" s="91" t="s">
        <v>695</v>
      </c>
      <c r="G261" s="91"/>
      <c r="H261" s="19">
        <v>2467.2199999999998</v>
      </c>
    </row>
    <row r="262" spans="1:8" ht="20.100000000000001" customHeight="1" x14ac:dyDescent="0.25">
      <c r="A262" s="11" t="s">
        <v>131</v>
      </c>
      <c r="B262" s="11" t="s">
        <v>131</v>
      </c>
      <c r="C262" s="12" t="s">
        <v>132</v>
      </c>
      <c r="D262" s="11" t="s">
        <v>21</v>
      </c>
      <c r="E262" s="11" t="s">
        <v>129</v>
      </c>
      <c r="F262" s="11"/>
      <c r="G262" s="13">
        <v>30</v>
      </c>
      <c r="H262" s="13">
        <v>384</v>
      </c>
    </row>
    <row r="263" spans="1:8" ht="29.1" customHeight="1" x14ac:dyDescent="0.25">
      <c r="A263" s="14" t="s">
        <v>131</v>
      </c>
      <c r="B263" s="14" t="s">
        <v>793</v>
      </c>
      <c r="C263" s="15" t="s">
        <v>794</v>
      </c>
      <c r="D263" s="16" t="s">
        <v>21</v>
      </c>
      <c r="E263" s="16" t="s">
        <v>784</v>
      </c>
      <c r="F263" s="17">
        <v>6.0000000000000001E-3</v>
      </c>
      <c r="G263" s="18">
        <v>7.27</v>
      </c>
      <c r="H263" s="18">
        <v>0.04</v>
      </c>
    </row>
    <row r="264" spans="1:8" ht="38.1" customHeight="1" x14ac:dyDescent="0.25">
      <c r="A264" s="14" t="s">
        <v>131</v>
      </c>
      <c r="B264" s="14" t="s">
        <v>795</v>
      </c>
      <c r="C264" s="15" t="s">
        <v>796</v>
      </c>
      <c r="D264" s="16" t="s">
        <v>21</v>
      </c>
      <c r="E264" s="16" t="s">
        <v>47</v>
      </c>
      <c r="F264" s="17">
        <v>6</v>
      </c>
      <c r="G264" s="18">
        <v>0.2</v>
      </c>
      <c r="H264" s="18">
        <v>1.2</v>
      </c>
    </row>
    <row r="265" spans="1:8" ht="15" customHeight="1" x14ac:dyDescent="0.25">
      <c r="A265" s="14" t="s">
        <v>131</v>
      </c>
      <c r="B265" s="14" t="s">
        <v>797</v>
      </c>
      <c r="C265" s="15" t="s">
        <v>751</v>
      </c>
      <c r="D265" s="16" t="s">
        <v>21</v>
      </c>
      <c r="E265" s="16" t="s">
        <v>699</v>
      </c>
      <c r="F265" s="17">
        <v>5.4402590000000001E-2</v>
      </c>
      <c r="G265" s="18">
        <v>27.95</v>
      </c>
      <c r="H265" s="18">
        <v>1.52</v>
      </c>
    </row>
    <row r="266" spans="1:8" ht="15" customHeight="1" x14ac:dyDescent="0.25">
      <c r="A266" s="14" t="s">
        <v>131</v>
      </c>
      <c r="B266" s="14" t="s">
        <v>798</v>
      </c>
      <c r="C266" s="15" t="s">
        <v>716</v>
      </c>
      <c r="D266" s="16" t="s">
        <v>21</v>
      </c>
      <c r="E266" s="16" t="s">
        <v>699</v>
      </c>
      <c r="F266" s="17">
        <v>8.6461259999999998E-2</v>
      </c>
      <c r="G266" s="18">
        <v>23.06</v>
      </c>
      <c r="H266" s="18">
        <v>1.99</v>
      </c>
    </row>
    <row r="267" spans="1:8" ht="45.95" customHeight="1" x14ac:dyDescent="0.25">
      <c r="A267" s="14" t="s">
        <v>131</v>
      </c>
      <c r="B267" s="14" t="s">
        <v>799</v>
      </c>
      <c r="C267" s="15" t="s">
        <v>800</v>
      </c>
      <c r="D267" s="16" t="s">
        <v>21</v>
      </c>
      <c r="E267" s="16" t="s">
        <v>801</v>
      </c>
      <c r="F267" s="17">
        <v>1.8458000000000001E-3</v>
      </c>
      <c r="G267" s="18">
        <v>707.36</v>
      </c>
      <c r="H267" s="18">
        <v>1.3</v>
      </c>
    </row>
    <row r="268" spans="1:8" ht="38.1" customHeight="1" x14ac:dyDescent="0.25">
      <c r="A268" s="14" t="s">
        <v>131</v>
      </c>
      <c r="B268" s="14" t="s">
        <v>808</v>
      </c>
      <c r="C268" s="15" t="s">
        <v>809</v>
      </c>
      <c r="D268" s="16" t="s">
        <v>21</v>
      </c>
      <c r="E268" s="16" t="s">
        <v>801</v>
      </c>
      <c r="F268" s="17">
        <v>2.0400970000000001E-2</v>
      </c>
      <c r="G268" s="18">
        <v>644.85</v>
      </c>
      <c r="H268" s="18">
        <v>13.15</v>
      </c>
    </row>
    <row r="269" spans="1:8" ht="21" customHeight="1" x14ac:dyDescent="0.25">
      <c r="A269" s="14" t="s">
        <v>131</v>
      </c>
      <c r="B269" s="14" t="s">
        <v>810</v>
      </c>
      <c r="C269" s="15" t="s">
        <v>811</v>
      </c>
      <c r="D269" s="16" t="s">
        <v>21</v>
      </c>
      <c r="E269" s="16" t="s">
        <v>103</v>
      </c>
      <c r="F269" s="17">
        <v>0.47602269000000003</v>
      </c>
      <c r="G269" s="18">
        <v>10.119999999999999</v>
      </c>
      <c r="H269" s="18">
        <v>4.8099999999999996</v>
      </c>
    </row>
    <row r="270" spans="1:8" ht="21" customHeight="1" x14ac:dyDescent="0.25">
      <c r="A270" s="14" t="s">
        <v>131</v>
      </c>
      <c r="B270" s="14" t="s">
        <v>806</v>
      </c>
      <c r="C270" s="15" t="s">
        <v>807</v>
      </c>
      <c r="D270" s="16" t="s">
        <v>21</v>
      </c>
      <c r="E270" s="16" t="s">
        <v>585</v>
      </c>
      <c r="F270" s="17">
        <v>4.0801940000000002E-2</v>
      </c>
      <c r="G270" s="18">
        <v>147</v>
      </c>
      <c r="H270" s="18">
        <v>5.99</v>
      </c>
    </row>
    <row r="271" spans="1:8" ht="15" customHeight="1" x14ac:dyDescent="0.25">
      <c r="A271" s="45"/>
      <c r="B271" s="45"/>
      <c r="C271" s="45"/>
      <c r="D271" s="45"/>
      <c r="E271" s="45"/>
      <c r="F271" s="91" t="s">
        <v>692</v>
      </c>
      <c r="G271" s="91"/>
      <c r="H271" s="19">
        <v>30</v>
      </c>
    </row>
    <row r="272" spans="1:8" ht="15" customHeight="1" x14ac:dyDescent="0.25">
      <c r="A272" s="45"/>
      <c r="B272" s="45"/>
      <c r="C272" s="45"/>
      <c r="D272" s="45"/>
      <c r="E272" s="45"/>
      <c r="F272" s="91" t="s">
        <v>693</v>
      </c>
      <c r="G272" s="91"/>
      <c r="H272" s="19">
        <v>7.52</v>
      </c>
    </row>
    <row r="273" spans="1:8" ht="15" customHeight="1" x14ac:dyDescent="0.25">
      <c r="A273" s="45"/>
      <c r="B273" s="45"/>
      <c r="C273" s="45"/>
      <c r="D273" s="45"/>
      <c r="E273" s="45"/>
      <c r="F273" s="91" t="s">
        <v>694</v>
      </c>
      <c r="G273" s="91"/>
      <c r="H273" s="19">
        <v>37.520000000000003</v>
      </c>
    </row>
    <row r="274" spans="1:8" ht="15" customHeight="1" x14ac:dyDescent="0.25">
      <c r="A274" s="45"/>
      <c r="B274" s="45"/>
      <c r="C274" s="45"/>
      <c r="D274" s="45"/>
      <c r="E274" s="45"/>
      <c r="F274" s="91" t="s">
        <v>695</v>
      </c>
      <c r="G274" s="91"/>
      <c r="H274" s="19">
        <v>480.26</v>
      </c>
    </row>
    <row r="275" spans="1:8" ht="20.100000000000001" customHeight="1" x14ac:dyDescent="0.25">
      <c r="A275" s="11" t="s">
        <v>136</v>
      </c>
      <c r="B275" s="11" t="s">
        <v>136</v>
      </c>
      <c r="C275" s="12" t="s">
        <v>137</v>
      </c>
      <c r="D275" s="11" t="s">
        <v>16</v>
      </c>
      <c r="E275" s="11" t="s">
        <v>26</v>
      </c>
      <c r="F275" s="11"/>
      <c r="G275" s="13">
        <v>14.19</v>
      </c>
      <c r="H275" s="13">
        <v>21569.94</v>
      </c>
    </row>
    <row r="276" spans="1:8" ht="15" customHeight="1" x14ac:dyDescent="0.25">
      <c r="A276" s="14" t="s">
        <v>136</v>
      </c>
      <c r="B276" s="14" t="s">
        <v>750</v>
      </c>
      <c r="C276" s="15" t="s">
        <v>751</v>
      </c>
      <c r="D276" s="16" t="s">
        <v>16</v>
      </c>
      <c r="E276" s="16" t="s">
        <v>714</v>
      </c>
      <c r="F276" s="17">
        <v>0.18464541000000001</v>
      </c>
      <c r="G276" s="18">
        <v>27.96</v>
      </c>
      <c r="H276" s="18">
        <v>5.16</v>
      </c>
    </row>
    <row r="277" spans="1:8" ht="15" customHeight="1" x14ac:dyDescent="0.25">
      <c r="A277" s="14" t="s">
        <v>136</v>
      </c>
      <c r="B277" s="14" t="s">
        <v>715</v>
      </c>
      <c r="C277" s="15" t="s">
        <v>716</v>
      </c>
      <c r="D277" s="16" t="s">
        <v>16</v>
      </c>
      <c r="E277" s="16" t="s">
        <v>714</v>
      </c>
      <c r="F277" s="17">
        <v>0.18464541000000001</v>
      </c>
      <c r="G277" s="18">
        <v>22.86</v>
      </c>
      <c r="H277" s="18">
        <v>4.22</v>
      </c>
    </row>
    <row r="278" spans="1:8" ht="15" customHeight="1" x14ac:dyDescent="0.25">
      <c r="A278" s="14" t="s">
        <v>136</v>
      </c>
      <c r="B278" s="14" t="s">
        <v>812</v>
      </c>
      <c r="C278" s="15" t="s">
        <v>813</v>
      </c>
      <c r="D278" s="16" t="s">
        <v>16</v>
      </c>
      <c r="E278" s="16" t="s">
        <v>764</v>
      </c>
      <c r="F278" s="17">
        <v>6.4625799999999999E-3</v>
      </c>
      <c r="G278" s="18">
        <v>744.83</v>
      </c>
      <c r="H278" s="18">
        <v>4.8099999999999996</v>
      </c>
    </row>
    <row r="279" spans="1:8" ht="15" customHeight="1" x14ac:dyDescent="0.25">
      <c r="A279" s="45"/>
      <c r="B279" s="45"/>
      <c r="C279" s="45"/>
      <c r="D279" s="45"/>
      <c r="E279" s="45"/>
      <c r="F279" s="91" t="s">
        <v>692</v>
      </c>
      <c r="G279" s="91"/>
      <c r="H279" s="19">
        <v>14.19</v>
      </c>
    </row>
    <row r="280" spans="1:8" ht="15" customHeight="1" x14ac:dyDescent="0.25">
      <c r="A280" s="45"/>
      <c r="B280" s="45"/>
      <c r="C280" s="45"/>
      <c r="D280" s="45"/>
      <c r="E280" s="45"/>
      <c r="F280" s="91" t="s">
        <v>693</v>
      </c>
      <c r="G280" s="91"/>
      <c r="H280" s="19">
        <v>3.55</v>
      </c>
    </row>
    <row r="281" spans="1:8" ht="15" customHeight="1" x14ac:dyDescent="0.25">
      <c r="A281" s="45"/>
      <c r="B281" s="45"/>
      <c r="C281" s="45"/>
      <c r="D281" s="45"/>
      <c r="E281" s="45"/>
      <c r="F281" s="91" t="s">
        <v>694</v>
      </c>
      <c r="G281" s="91"/>
      <c r="H281" s="19">
        <v>17.739999999999998</v>
      </c>
    </row>
    <row r="282" spans="1:8" ht="15" customHeight="1" x14ac:dyDescent="0.25">
      <c r="A282" s="45"/>
      <c r="B282" s="45"/>
      <c r="C282" s="45"/>
      <c r="D282" s="45"/>
      <c r="E282" s="45"/>
      <c r="F282" s="91" t="s">
        <v>695</v>
      </c>
      <c r="G282" s="91"/>
      <c r="H282" s="19">
        <v>26966.22</v>
      </c>
    </row>
    <row r="283" spans="1:8" ht="20.100000000000001" customHeight="1" x14ac:dyDescent="0.25">
      <c r="A283" s="11" t="s">
        <v>139</v>
      </c>
      <c r="B283" s="11" t="s">
        <v>139</v>
      </c>
      <c r="C283" s="12" t="s">
        <v>140</v>
      </c>
      <c r="D283" s="11" t="s">
        <v>16</v>
      </c>
      <c r="E283" s="11" t="s">
        <v>26</v>
      </c>
      <c r="F283" s="11"/>
      <c r="G283" s="13">
        <v>42.5</v>
      </c>
      <c r="H283" s="13">
        <v>61059.33</v>
      </c>
    </row>
    <row r="284" spans="1:8" ht="21" customHeight="1" x14ac:dyDescent="0.25">
      <c r="A284" s="14" t="s">
        <v>139</v>
      </c>
      <c r="B284" s="14" t="s">
        <v>814</v>
      </c>
      <c r="C284" s="15" t="s">
        <v>815</v>
      </c>
      <c r="D284" s="16" t="s">
        <v>16</v>
      </c>
      <c r="E284" s="16" t="s">
        <v>714</v>
      </c>
      <c r="F284" s="17">
        <v>0.47866578999999998</v>
      </c>
      <c r="G284" s="18">
        <v>22.86</v>
      </c>
      <c r="H284" s="18">
        <v>10.94</v>
      </c>
    </row>
    <row r="285" spans="1:8" ht="15" customHeight="1" x14ac:dyDescent="0.25">
      <c r="A285" s="14" t="s">
        <v>139</v>
      </c>
      <c r="B285" s="14" t="s">
        <v>750</v>
      </c>
      <c r="C285" s="15" t="s">
        <v>751</v>
      </c>
      <c r="D285" s="16" t="s">
        <v>16</v>
      </c>
      <c r="E285" s="16" t="s">
        <v>714</v>
      </c>
      <c r="F285" s="17">
        <v>0.61674247000000004</v>
      </c>
      <c r="G285" s="18">
        <v>27.96</v>
      </c>
      <c r="H285" s="18">
        <v>17.239999999999998</v>
      </c>
    </row>
    <row r="286" spans="1:8" ht="15" customHeight="1" x14ac:dyDescent="0.25">
      <c r="A286" s="14" t="s">
        <v>139</v>
      </c>
      <c r="B286" s="14" t="s">
        <v>791</v>
      </c>
      <c r="C286" s="15" t="s">
        <v>792</v>
      </c>
      <c r="D286" s="16" t="s">
        <v>16</v>
      </c>
      <c r="E286" s="16" t="s">
        <v>764</v>
      </c>
      <c r="F286" s="17">
        <v>2.761533E-2</v>
      </c>
      <c r="G286" s="18">
        <v>518.91</v>
      </c>
      <c r="H286" s="18">
        <v>14.32</v>
      </c>
    </row>
    <row r="287" spans="1:8" ht="15" customHeight="1" x14ac:dyDescent="0.25">
      <c r="A287" s="45"/>
      <c r="B287" s="45"/>
      <c r="C287" s="45"/>
      <c r="D287" s="45"/>
      <c r="E287" s="45"/>
      <c r="F287" s="91" t="s">
        <v>692</v>
      </c>
      <c r="G287" s="91"/>
      <c r="H287" s="19">
        <v>42.5</v>
      </c>
    </row>
    <row r="288" spans="1:8" ht="15" customHeight="1" x14ac:dyDescent="0.25">
      <c r="A288" s="45"/>
      <c r="B288" s="45"/>
      <c r="C288" s="45"/>
      <c r="D288" s="45"/>
      <c r="E288" s="45"/>
      <c r="F288" s="91" t="s">
        <v>693</v>
      </c>
      <c r="G288" s="91"/>
      <c r="H288" s="19">
        <v>10.65</v>
      </c>
    </row>
    <row r="289" spans="1:8" ht="15" customHeight="1" x14ac:dyDescent="0.25">
      <c r="A289" s="45"/>
      <c r="B289" s="45"/>
      <c r="C289" s="45"/>
      <c r="D289" s="45"/>
      <c r="E289" s="45"/>
      <c r="F289" s="91" t="s">
        <v>694</v>
      </c>
      <c r="G289" s="91"/>
      <c r="H289" s="19">
        <v>53.15</v>
      </c>
    </row>
    <row r="290" spans="1:8" ht="15" customHeight="1" x14ac:dyDescent="0.25">
      <c r="A290" s="45"/>
      <c r="B290" s="45"/>
      <c r="C290" s="45"/>
      <c r="D290" s="45"/>
      <c r="E290" s="45"/>
      <c r="F290" s="91" t="s">
        <v>695</v>
      </c>
      <c r="G290" s="91"/>
      <c r="H290" s="19">
        <v>76360.070000000007</v>
      </c>
    </row>
    <row r="291" spans="1:8" ht="20.100000000000001" customHeight="1" x14ac:dyDescent="0.25">
      <c r="A291" s="11" t="s">
        <v>142</v>
      </c>
      <c r="B291" s="11" t="s">
        <v>142</v>
      </c>
      <c r="C291" s="12" t="s">
        <v>143</v>
      </c>
      <c r="D291" s="11" t="s">
        <v>16</v>
      </c>
      <c r="E291" s="11" t="s">
        <v>26</v>
      </c>
      <c r="F291" s="11"/>
      <c r="G291" s="13">
        <v>36.32</v>
      </c>
      <c r="H291" s="13">
        <v>3201.61</v>
      </c>
    </row>
    <row r="292" spans="1:8" ht="21" customHeight="1" x14ac:dyDescent="0.25">
      <c r="A292" s="14" t="s">
        <v>142</v>
      </c>
      <c r="B292" s="14" t="s">
        <v>814</v>
      </c>
      <c r="C292" s="15" t="s">
        <v>815</v>
      </c>
      <c r="D292" s="16" t="s">
        <v>16</v>
      </c>
      <c r="E292" s="16" t="s">
        <v>714</v>
      </c>
      <c r="F292" s="17">
        <v>0.31453896999999997</v>
      </c>
      <c r="G292" s="18">
        <v>22.86</v>
      </c>
      <c r="H292" s="18">
        <v>7.19</v>
      </c>
    </row>
    <row r="293" spans="1:8" ht="15" customHeight="1" x14ac:dyDescent="0.25">
      <c r="A293" s="14" t="s">
        <v>142</v>
      </c>
      <c r="B293" s="14" t="s">
        <v>750</v>
      </c>
      <c r="C293" s="15" t="s">
        <v>751</v>
      </c>
      <c r="D293" s="16" t="s">
        <v>16</v>
      </c>
      <c r="E293" s="16" t="s">
        <v>714</v>
      </c>
      <c r="F293" s="17">
        <v>0.52695767999999998</v>
      </c>
      <c r="G293" s="18">
        <v>27.96</v>
      </c>
      <c r="H293" s="18">
        <v>14.73</v>
      </c>
    </row>
    <row r="294" spans="1:8" ht="15" customHeight="1" x14ac:dyDescent="0.25">
      <c r="A294" s="14" t="s">
        <v>142</v>
      </c>
      <c r="B294" s="14" t="s">
        <v>791</v>
      </c>
      <c r="C294" s="15" t="s">
        <v>792</v>
      </c>
      <c r="D294" s="16" t="s">
        <v>16</v>
      </c>
      <c r="E294" s="16" t="s">
        <v>764</v>
      </c>
      <c r="F294" s="17">
        <v>2.7753429999999999E-2</v>
      </c>
      <c r="G294" s="18">
        <v>518.91</v>
      </c>
      <c r="H294" s="18">
        <v>14.4</v>
      </c>
    </row>
    <row r="295" spans="1:8" ht="15" customHeight="1" x14ac:dyDescent="0.25">
      <c r="A295" s="45"/>
      <c r="B295" s="45"/>
      <c r="C295" s="45"/>
      <c r="D295" s="45"/>
      <c r="E295" s="45"/>
      <c r="F295" s="91" t="s">
        <v>692</v>
      </c>
      <c r="G295" s="91"/>
      <c r="H295" s="19">
        <v>36.32</v>
      </c>
    </row>
    <row r="296" spans="1:8" ht="15" customHeight="1" x14ac:dyDescent="0.25">
      <c r="A296" s="45"/>
      <c r="B296" s="45"/>
      <c r="C296" s="45"/>
      <c r="D296" s="45"/>
      <c r="E296" s="45"/>
      <c r="F296" s="91" t="s">
        <v>693</v>
      </c>
      <c r="G296" s="91"/>
      <c r="H296" s="19">
        <v>9.1</v>
      </c>
    </row>
    <row r="297" spans="1:8" ht="15" customHeight="1" x14ac:dyDescent="0.25">
      <c r="A297" s="45"/>
      <c r="B297" s="45"/>
      <c r="C297" s="45"/>
      <c r="D297" s="45"/>
      <c r="E297" s="45"/>
      <c r="F297" s="91" t="s">
        <v>694</v>
      </c>
      <c r="G297" s="91"/>
      <c r="H297" s="19">
        <v>45.42</v>
      </c>
    </row>
    <row r="298" spans="1:8" ht="15" customHeight="1" x14ac:dyDescent="0.25">
      <c r="A298" s="45"/>
      <c r="B298" s="45"/>
      <c r="C298" s="45"/>
      <c r="D298" s="45"/>
      <c r="E298" s="45"/>
      <c r="F298" s="91" t="s">
        <v>695</v>
      </c>
      <c r="G298" s="91"/>
      <c r="H298" s="19">
        <v>4003.77</v>
      </c>
    </row>
    <row r="299" spans="1:8" ht="20.100000000000001" customHeight="1" x14ac:dyDescent="0.25">
      <c r="A299" s="11" t="s">
        <v>145</v>
      </c>
      <c r="B299" s="11" t="s">
        <v>145</v>
      </c>
      <c r="C299" s="12" t="s">
        <v>146</v>
      </c>
      <c r="D299" s="11" t="s">
        <v>16</v>
      </c>
      <c r="E299" s="11" t="s">
        <v>26</v>
      </c>
      <c r="F299" s="11"/>
      <c r="G299" s="13">
        <v>59.24</v>
      </c>
      <c r="H299" s="13">
        <v>5222.01</v>
      </c>
    </row>
    <row r="300" spans="1:8" ht="15" customHeight="1" x14ac:dyDescent="0.25">
      <c r="A300" s="14" t="s">
        <v>145</v>
      </c>
      <c r="B300" s="14" t="s">
        <v>816</v>
      </c>
      <c r="C300" s="15" t="s">
        <v>817</v>
      </c>
      <c r="D300" s="16" t="s">
        <v>16</v>
      </c>
      <c r="E300" s="16" t="s">
        <v>711</v>
      </c>
      <c r="F300" s="17">
        <v>4</v>
      </c>
      <c r="G300" s="18">
        <v>1.21</v>
      </c>
      <c r="H300" s="18">
        <v>4.84</v>
      </c>
    </row>
    <row r="301" spans="1:8" ht="21" customHeight="1" x14ac:dyDescent="0.25">
      <c r="A301" s="14" t="s">
        <v>145</v>
      </c>
      <c r="B301" s="14" t="s">
        <v>818</v>
      </c>
      <c r="C301" s="15" t="s">
        <v>819</v>
      </c>
      <c r="D301" s="16" t="s">
        <v>16</v>
      </c>
      <c r="E301" s="16" t="s">
        <v>711</v>
      </c>
      <c r="F301" s="17">
        <v>0.33</v>
      </c>
      <c r="G301" s="18">
        <v>5</v>
      </c>
      <c r="H301" s="18">
        <v>1.65</v>
      </c>
    </row>
    <row r="302" spans="1:8" ht="15" customHeight="1" x14ac:dyDescent="0.25">
      <c r="A302" s="14" t="s">
        <v>145</v>
      </c>
      <c r="B302" s="14" t="s">
        <v>820</v>
      </c>
      <c r="C302" s="15" t="s">
        <v>821</v>
      </c>
      <c r="D302" s="16" t="s">
        <v>16</v>
      </c>
      <c r="E302" s="16" t="s">
        <v>705</v>
      </c>
      <c r="F302" s="17">
        <v>1.05</v>
      </c>
      <c r="G302" s="18">
        <v>34.82</v>
      </c>
      <c r="H302" s="18">
        <v>36.56</v>
      </c>
    </row>
    <row r="303" spans="1:8" ht="21" customHeight="1" x14ac:dyDescent="0.25">
      <c r="A303" s="14" t="s">
        <v>145</v>
      </c>
      <c r="B303" s="14" t="s">
        <v>814</v>
      </c>
      <c r="C303" s="15" t="s">
        <v>815</v>
      </c>
      <c r="D303" s="16" t="s">
        <v>16</v>
      </c>
      <c r="E303" s="16" t="s">
        <v>714</v>
      </c>
      <c r="F303" s="17">
        <v>0.10736429</v>
      </c>
      <c r="G303" s="18">
        <v>22.86</v>
      </c>
      <c r="H303" s="18">
        <v>2.4500000000000002</v>
      </c>
    </row>
    <row r="304" spans="1:8" ht="15" customHeight="1" x14ac:dyDescent="0.25">
      <c r="A304" s="14" t="s">
        <v>145</v>
      </c>
      <c r="B304" s="14" t="s">
        <v>750</v>
      </c>
      <c r="C304" s="15" t="s">
        <v>751</v>
      </c>
      <c r="D304" s="16" t="s">
        <v>16</v>
      </c>
      <c r="E304" s="16" t="s">
        <v>714</v>
      </c>
      <c r="F304" s="17">
        <v>0.49172871000000001</v>
      </c>
      <c r="G304" s="18">
        <v>27.96</v>
      </c>
      <c r="H304" s="18">
        <v>13.74</v>
      </c>
    </row>
    <row r="305" spans="1:8" ht="15" customHeight="1" x14ac:dyDescent="0.25">
      <c r="A305" s="45"/>
      <c r="B305" s="45"/>
      <c r="C305" s="45"/>
      <c r="D305" s="45"/>
      <c r="E305" s="45"/>
      <c r="F305" s="91" t="s">
        <v>692</v>
      </c>
      <c r="G305" s="91"/>
      <c r="H305" s="19">
        <v>59.24</v>
      </c>
    </row>
    <row r="306" spans="1:8" ht="15" customHeight="1" x14ac:dyDescent="0.25">
      <c r="A306" s="45"/>
      <c r="B306" s="45"/>
      <c r="C306" s="45"/>
      <c r="D306" s="45"/>
      <c r="E306" s="45"/>
      <c r="F306" s="91" t="s">
        <v>693</v>
      </c>
      <c r="G306" s="91"/>
      <c r="H306" s="19">
        <v>14.84</v>
      </c>
    </row>
    <row r="307" spans="1:8" ht="15" customHeight="1" x14ac:dyDescent="0.25">
      <c r="A307" s="45"/>
      <c r="B307" s="45"/>
      <c r="C307" s="45"/>
      <c r="D307" s="45"/>
      <c r="E307" s="45"/>
      <c r="F307" s="91" t="s">
        <v>694</v>
      </c>
      <c r="G307" s="91"/>
      <c r="H307" s="19">
        <v>74.08</v>
      </c>
    </row>
    <row r="308" spans="1:8" ht="15" customHeight="1" x14ac:dyDescent="0.25">
      <c r="A308" s="45"/>
      <c r="B308" s="45"/>
      <c r="C308" s="45"/>
      <c r="D308" s="45"/>
      <c r="E308" s="45"/>
      <c r="F308" s="91" t="s">
        <v>695</v>
      </c>
      <c r="G308" s="91"/>
      <c r="H308" s="19">
        <v>6530.15</v>
      </c>
    </row>
    <row r="309" spans="1:8" ht="20.100000000000001" customHeight="1" x14ac:dyDescent="0.25">
      <c r="A309" s="11" t="s">
        <v>150</v>
      </c>
      <c r="B309" s="11" t="s">
        <v>150</v>
      </c>
      <c r="C309" s="12" t="s">
        <v>151</v>
      </c>
      <c r="D309" s="11" t="s">
        <v>16</v>
      </c>
      <c r="E309" s="11" t="s">
        <v>26</v>
      </c>
      <c r="F309" s="11"/>
      <c r="G309" s="13">
        <v>76.22</v>
      </c>
      <c r="H309" s="13">
        <v>13513.81</v>
      </c>
    </row>
    <row r="310" spans="1:8" ht="15" customHeight="1" x14ac:dyDescent="0.25">
      <c r="A310" s="14" t="s">
        <v>150</v>
      </c>
      <c r="B310" s="14" t="s">
        <v>765</v>
      </c>
      <c r="C310" s="15" t="s">
        <v>766</v>
      </c>
      <c r="D310" s="16" t="s">
        <v>16</v>
      </c>
      <c r="E310" s="16" t="s">
        <v>764</v>
      </c>
      <c r="F310" s="17">
        <v>7.0000000000000007E-2</v>
      </c>
      <c r="G310" s="18">
        <v>107.4</v>
      </c>
      <c r="H310" s="18">
        <v>7.51</v>
      </c>
    </row>
    <row r="311" spans="1:8" ht="15" customHeight="1" x14ac:dyDescent="0.25">
      <c r="A311" s="14" t="s">
        <v>150</v>
      </c>
      <c r="B311" s="14" t="s">
        <v>767</v>
      </c>
      <c r="C311" s="15" t="s">
        <v>768</v>
      </c>
      <c r="D311" s="16" t="s">
        <v>16</v>
      </c>
      <c r="E311" s="16" t="s">
        <v>769</v>
      </c>
      <c r="F311" s="17">
        <v>0.4</v>
      </c>
      <c r="G311" s="18">
        <v>49.23</v>
      </c>
      <c r="H311" s="18">
        <v>19.690000000000001</v>
      </c>
    </row>
    <row r="312" spans="1:8" ht="15" customHeight="1" x14ac:dyDescent="0.25">
      <c r="A312" s="14" t="s">
        <v>150</v>
      </c>
      <c r="B312" s="14" t="s">
        <v>770</v>
      </c>
      <c r="C312" s="15" t="s">
        <v>771</v>
      </c>
      <c r="D312" s="16" t="s">
        <v>16</v>
      </c>
      <c r="E312" s="16" t="s">
        <v>764</v>
      </c>
      <c r="F312" s="17">
        <v>0.11</v>
      </c>
      <c r="G312" s="18">
        <v>205.85</v>
      </c>
      <c r="H312" s="18">
        <v>22.64</v>
      </c>
    </row>
    <row r="313" spans="1:8" ht="15" customHeight="1" x14ac:dyDescent="0.25">
      <c r="A313" s="14" t="s">
        <v>150</v>
      </c>
      <c r="B313" s="14" t="s">
        <v>750</v>
      </c>
      <c r="C313" s="15" t="s">
        <v>751</v>
      </c>
      <c r="D313" s="16" t="s">
        <v>16</v>
      </c>
      <c r="E313" s="16" t="s">
        <v>714</v>
      </c>
      <c r="F313" s="17">
        <v>0.35833545</v>
      </c>
      <c r="G313" s="18">
        <v>27.96</v>
      </c>
      <c r="H313" s="18">
        <v>10.01</v>
      </c>
    </row>
    <row r="314" spans="1:8" ht="15" customHeight="1" x14ac:dyDescent="0.25">
      <c r="A314" s="14" t="s">
        <v>150</v>
      </c>
      <c r="B314" s="14" t="s">
        <v>715</v>
      </c>
      <c r="C314" s="15" t="s">
        <v>716</v>
      </c>
      <c r="D314" s="16" t="s">
        <v>16</v>
      </c>
      <c r="E314" s="16" t="s">
        <v>714</v>
      </c>
      <c r="F314" s="17">
        <v>0.71623347000000004</v>
      </c>
      <c r="G314" s="18">
        <v>22.86</v>
      </c>
      <c r="H314" s="18">
        <v>16.37</v>
      </c>
    </row>
    <row r="315" spans="1:8" ht="15" customHeight="1" x14ac:dyDescent="0.25">
      <c r="A315" s="45"/>
      <c r="B315" s="45"/>
      <c r="C315" s="45"/>
      <c r="D315" s="45"/>
      <c r="E315" s="45"/>
      <c r="F315" s="91" t="s">
        <v>692</v>
      </c>
      <c r="G315" s="91"/>
      <c r="H315" s="19">
        <v>76.22</v>
      </c>
    </row>
    <row r="316" spans="1:8" ht="15" customHeight="1" x14ac:dyDescent="0.25">
      <c r="A316" s="45"/>
      <c r="B316" s="45"/>
      <c r="C316" s="45"/>
      <c r="D316" s="45"/>
      <c r="E316" s="45"/>
      <c r="F316" s="91" t="s">
        <v>693</v>
      </c>
      <c r="G316" s="91"/>
      <c r="H316" s="19">
        <v>19.09</v>
      </c>
    </row>
    <row r="317" spans="1:8" ht="15" customHeight="1" x14ac:dyDescent="0.25">
      <c r="A317" s="45"/>
      <c r="B317" s="45"/>
      <c r="C317" s="45"/>
      <c r="D317" s="45"/>
      <c r="E317" s="45"/>
      <c r="F317" s="91" t="s">
        <v>694</v>
      </c>
      <c r="G317" s="91"/>
      <c r="H317" s="19">
        <v>95.31</v>
      </c>
    </row>
    <row r="318" spans="1:8" ht="15" customHeight="1" x14ac:dyDescent="0.25">
      <c r="A318" s="45"/>
      <c r="B318" s="45"/>
      <c r="C318" s="45"/>
      <c r="D318" s="45"/>
      <c r="E318" s="45"/>
      <c r="F318" s="91" t="s">
        <v>695</v>
      </c>
      <c r="G318" s="91"/>
      <c r="H318" s="19">
        <v>16898.46</v>
      </c>
    </row>
    <row r="319" spans="1:8" ht="20.100000000000001" customHeight="1" x14ac:dyDescent="0.25">
      <c r="A319" s="11" t="s">
        <v>153</v>
      </c>
      <c r="B319" s="11" t="s">
        <v>153</v>
      </c>
      <c r="C319" s="12" t="s">
        <v>154</v>
      </c>
      <c r="D319" s="11" t="s">
        <v>16</v>
      </c>
      <c r="E319" s="11" t="s">
        <v>26</v>
      </c>
      <c r="F319" s="11"/>
      <c r="G319" s="13">
        <v>37.72</v>
      </c>
      <c r="H319" s="13">
        <v>6687.76</v>
      </c>
    </row>
    <row r="320" spans="1:8" ht="15" customHeight="1" x14ac:dyDescent="0.25">
      <c r="A320" s="14" t="s">
        <v>153</v>
      </c>
      <c r="B320" s="14" t="s">
        <v>765</v>
      </c>
      <c r="C320" s="15" t="s">
        <v>766</v>
      </c>
      <c r="D320" s="16" t="s">
        <v>16</v>
      </c>
      <c r="E320" s="16" t="s">
        <v>764</v>
      </c>
      <c r="F320" s="17">
        <v>3.6600000000000001E-2</v>
      </c>
      <c r="G320" s="18">
        <v>107.4</v>
      </c>
      <c r="H320" s="18">
        <v>3.93</v>
      </c>
    </row>
    <row r="321" spans="1:8" ht="15" customHeight="1" x14ac:dyDescent="0.25">
      <c r="A321" s="14" t="s">
        <v>153</v>
      </c>
      <c r="B321" s="14" t="s">
        <v>767</v>
      </c>
      <c r="C321" s="15" t="s">
        <v>768</v>
      </c>
      <c r="D321" s="16" t="s">
        <v>16</v>
      </c>
      <c r="E321" s="16" t="s">
        <v>769</v>
      </c>
      <c r="F321" s="17">
        <v>0.31</v>
      </c>
      <c r="G321" s="18">
        <v>49.23</v>
      </c>
      <c r="H321" s="18">
        <v>15.26</v>
      </c>
    </row>
    <row r="322" spans="1:8" ht="15" customHeight="1" x14ac:dyDescent="0.25">
      <c r="A322" s="14" t="s">
        <v>153</v>
      </c>
      <c r="B322" s="14" t="s">
        <v>750</v>
      </c>
      <c r="C322" s="15" t="s">
        <v>751</v>
      </c>
      <c r="D322" s="16" t="s">
        <v>16</v>
      </c>
      <c r="E322" s="16" t="s">
        <v>714</v>
      </c>
      <c r="F322" s="17">
        <v>0.22386564</v>
      </c>
      <c r="G322" s="18">
        <v>27.96</v>
      </c>
      <c r="H322" s="18">
        <v>6.25</v>
      </c>
    </row>
    <row r="323" spans="1:8" ht="15" customHeight="1" x14ac:dyDescent="0.25">
      <c r="A323" s="14" t="s">
        <v>153</v>
      </c>
      <c r="B323" s="14" t="s">
        <v>715</v>
      </c>
      <c r="C323" s="15" t="s">
        <v>716</v>
      </c>
      <c r="D323" s="16" t="s">
        <v>16</v>
      </c>
      <c r="E323" s="16" t="s">
        <v>714</v>
      </c>
      <c r="F323" s="17">
        <v>0.53727754000000005</v>
      </c>
      <c r="G323" s="18">
        <v>22.86</v>
      </c>
      <c r="H323" s="18">
        <v>12.28</v>
      </c>
    </row>
    <row r="324" spans="1:8" ht="15" customHeight="1" x14ac:dyDescent="0.25">
      <c r="A324" s="45"/>
      <c r="B324" s="45"/>
      <c r="C324" s="45"/>
      <c r="D324" s="45"/>
      <c r="E324" s="45"/>
      <c r="F324" s="91" t="s">
        <v>692</v>
      </c>
      <c r="G324" s="91"/>
      <c r="H324" s="19">
        <v>37.72</v>
      </c>
    </row>
    <row r="325" spans="1:8" ht="15" customHeight="1" x14ac:dyDescent="0.25">
      <c r="A325" s="45"/>
      <c r="B325" s="45"/>
      <c r="C325" s="45"/>
      <c r="D325" s="45"/>
      <c r="E325" s="45"/>
      <c r="F325" s="91" t="s">
        <v>693</v>
      </c>
      <c r="G325" s="91"/>
      <c r="H325" s="19">
        <v>9.4499999999999993</v>
      </c>
    </row>
    <row r="326" spans="1:8" ht="15" customHeight="1" x14ac:dyDescent="0.25">
      <c r="A326" s="45"/>
      <c r="B326" s="45"/>
      <c r="C326" s="45"/>
      <c r="D326" s="45"/>
      <c r="E326" s="45"/>
      <c r="F326" s="91" t="s">
        <v>694</v>
      </c>
      <c r="G326" s="91"/>
      <c r="H326" s="19">
        <v>47.17</v>
      </c>
    </row>
    <row r="327" spans="1:8" ht="15" customHeight="1" x14ac:dyDescent="0.25">
      <c r="A327" s="45"/>
      <c r="B327" s="45"/>
      <c r="C327" s="45"/>
      <c r="D327" s="45"/>
      <c r="E327" s="45"/>
      <c r="F327" s="91" t="s">
        <v>695</v>
      </c>
      <c r="G327" s="91"/>
      <c r="H327" s="19">
        <v>8363.24</v>
      </c>
    </row>
    <row r="328" spans="1:8" ht="20.100000000000001" customHeight="1" x14ac:dyDescent="0.25">
      <c r="A328" s="11" t="s">
        <v>156</v>
      </c>
      <c r="B328" s="11" t="s">
        <v>156</v>
      </c>
      <c r="C328" s="12" t="s">
        <v>157</v>
      </c>
      <c r="D328" s="11" t="s">
        <v>16</v>
      </c>
      <c r="E328" s="11" t="s">
        <v>26</v>
      </c>
      <c r="F328" s="11"/>
      <c r="G328" s="13">
        <v>125.84</v>
      </c>
      <c r="H328" s="13">
        <v>24204.07</v>
      </c>
    </row>
    <row r="329" spans="1:8" ht="21" customHeight="1" x14ac:dyDescent="0.25">
      <c r="A329" s="14" t="s">
        <v>156</v>
      </c>
      <c r="B329" s="14" t="s">
        <v>822</v>
      </c>
      <c r="C329" s="15" t="s">
        <v>823</v>
      </c>
      <c r="D329" s="16" t="s">
        <v>16</v>
      </c>
      <c r="E329" s="16" t="s">
        <v>764</v>
      </c>
      <c r="F329" s="17">
        <v>6.7319800000000003E-3</v>
      </c>
      <c r="G329" s="18">
        <v>1802.23</v>
      </c>
      <c r="H329" s="18">
        <v>12.13</v>
      </c>
    </row>
    <row r="330" spans="1:8" ht="15" customHeight="1" x14ac:dyDescent="0.25">
      <c r="A330" s="14" t="s">
        <v>156</v>
      </c>
      <c r="B330" s="14" t="s">
        <v>824</v>
      </c>
      <c r="C330" s="15" t="s">
        <v>825</v>
      </c>
      <c r="D330" s="16" t="s">
        <v>16</v>
      </c>
      <c r="E330" s="16" t="s">
        <v>705</v>
      </c>
      <c r="F330" s="17">
        <v>0.96171187999999996</v>
      </c>
      <c r="G330" s="18">
        <v>96.93</v>
      </c>
      <c r="H330" s="18">
        <v>93.21</v>
      </c>
    </row>
    <row r="331" spans="1:8" ht="15" customHeight="1" x14ac:dyDescent="0.25">
      <c r="A331" s="14" t="s">
        <v>156</v>
      </c>
      <c r="B331" s="14" t="s">
        <v>77</v>
      </c>
      <c r="C331" s="15" t="s">
        <v>826</v>
      </c>
      <c r="D331" s="16" t="s">
        <v>16</v>
      </c>
      <c r="E331" s="16" t="s">
        <v>764</v>
      </c>
      <c r="F331" s="17">
        <v>1.9234230000000001E-2</v>
      </c>
      <c r="G331" s="18">
        <v>81.84</v>
      </c>
      <c r="H331" s="18">
        <v>1.57</v>
      </c>
    </row>
    <row r="332" spans="1:8" ht="15" customHeight="1" x14ac:dyDescent="0.25">
      <c r="A332" s="14" t="s">
        <v>156</v>
      </c>
      <c r="B332" s="14" t="s">
        <v>827</v>
      </c>
      <c r="C332" s="15" t="s">
        <v>828</v>
      </c>
      <c r="D332" s="16" t="s">
        <v>16</v>
      </c>
      <c r="E332" s="16" t="s">
        <v>764</v>
      </c>
      <c r="F332" s="17">
        <v>1.9234230000000001E-2</v>
      </c>
      <c r="G332" s="18">
        <v>984.48</v>
      </c>
      <c r="H332" s="18">
        <v>18.93</v>
      </c>
    </row>
    <row r="333" spans="1:8" ht="15" customHeight="1" x14ac:dyDescent="0.25">
      <c r="A333" s="45"/>
      <c r="B333" s="45"/>
      <c r="C333" s="45"/>
      <c r="D333" s="45"/>
      <c r="E333" s="45"/>
      <c r="F333" s="91" t="s">
        <v>692</v>
      </c>
      <c r="G333" s="91"/>
      <c r="H333" s="19">
        <v>125.84</v>
      </c>
    </row>
    <row r="334" spans="1:8" ht="15" customHeight="1" x14ac:dyDescent="0.25">
      <c r="A334" s="45"/>
      <c r="B334" s="45"/>
      <c r="C334" s="45"/>
      <c r="D334" s="45"/>
      <c r="E334" s="45"/>
      <c r="F334" s="91" t="s">
        <v>693</v>
      </c>
      <c r="G334" s="91"/>
      <c r="H334" s="19">
        <v>31.52</v>
      </c>
    </row>
    <row r="335" spans="1:8" ht="15" customHeight="1" x14ac:dyDescent="0.25">
      <c r="A335" s="45"/>
      <c r="B335" s="45"/>
      <c r="C335" s="45"/>
      <c r="D335" s="45"/>
      <c r="E335" s="45"/>
      <c r="F335" s="91" t="s">
        <v>694</v>
      </c>
      <c r="G335" s="91"/>
      <c r="H335" s="19">
        <v>157.36000000000001</v>
      </c>
    </row>
    <row r="336" spans="1:8" ht="15" customHeight="1" x14ac:dyDescent="0.25">
      <c r="A336" s="45"/>
      <c r="B336" s="45"/>
      <c r="C336" s="45"/>
      <c r="D336" s="45"/>
      <c r="E336" s="45"/>
      <c r="F336" s="91" t="s">
        <v>695</v>
      </c>
      <c r="G336" s="91"/>
      <c r="H336" s="19">
        <v>30266.62</v>
      </c>
    </row>
    <row r="337" spans="1:8" ht="20.100000000000001" customHeight="1" x14ac:dyDescent="0.25">
      <c r="A337" s="11" t="s">
        <v>159</v>
      </c>
      <c r="B337" s="11" t="s">
        <v>159</v>
      </c>
      <c r="C337" s="12" t="s">
        <v>160</v>
      </c>
      <c r="D337" s="11" t="s">
        <v>16</v>
      </c>
      <c r="E337" s="11" t="s">
        <v>26</v>
      </c>
      <c r="F337" s="11"/>
      <c r="G337" s="13">
        <v>66.61</v>
      </c>
      <c r="H337" s="13">
        <v>10985.32</v>
      </c>
    </row>
    <row r="338" spans="1:8" ht="15" customHeight="1" x14ac:dyDescent="0.25">
      <c r="A338" s="14" t="s">
        <v>159</v>
      </c>
      <c r="B338" s="14" t="s">
        <v>816</v>
      </c>
      <c r="C338" s="15" t="s">
        <v>817</v>
      </c>
      <c r="D338" s="16" t="s">
        <v>16</v>
      </c>
      <c r="E338" s="16" t="s">
        <v>711</v>
      </c>
      <c r="F338" s="17">
        <v>5</v>
      </c>
      <c r="G338" s="18">
        <v>1.21</v>
      </c>
      <c r="H338" s="18">
        <v>6.05</v>
      </c>
    </row>
    <row r="339" spans="1:8" ht="15" customHeight="1" x14ac:dyDescent="0.25">
      <c r="A339" s="14" t="s">
        <v>159</v>
      </c>
      <c r="B339" s="14" t="s">
        <v>829</v>
      </c>
      <c r="C339" s="15" t="s">
        <v>830</v>
      </c>
      <c r="D339" s="16" t="s">
        <v>16</v>
      </c>
      <c r="E339" s="16" t="s">
        <v>705</v>
      </c>
      <c r="F339" s="17">
        <v>1.05</v>
      </c>
      <c r="G339" s="18">
        <v>35.71</v>
      </c>
      <c r="H339" s="18">
        <v>37.49</v>
      </c>
    </row>
    <row r="340" spans="1:8" ht="21" customHeight="1" x14ac:dyDescent="0.25">
      <c r="A340" s="14" t="s">
        <v>159</v>
      </c>
      <c r="B340" s="14" t="s">
        <v>818</v>
      </c>
      <c r="C340" s="15" t="s">
        <v>819</v>
      </c>
      <c r="D340" s="16" t="s">
        <v>16</v>
      </c>
      <c r="E340" s="16" t="s">
        <v>711</v>
      </c>
      <c r="F340" s="17">
        <v>0.34</v>
      </c>
      <c r="G340" s="18">
        <v>5</v>
      </c>
      <c r="H340" s="18">
        <v>1.7</v>
      </c>
    </row>
    <row r="341" spans="1:8" ht="21" customHeight="1" x14ac:dyDescent="0.25">
      <c r="A341" s="14" t="s">
        <v>159</v>
      </c>
      <c r="B341" s="14" t="s">
        <v>814</v>
      </c>
      <c r="C341" s="15" t="s">
        <v>815</v>
      </c>
      <c r="D341" s="16" t="s">
        <v>16</v>
      </c>
      <c r="E341" s="16" t="s">
        <v>714</v>
      </c>
      <c r="F341" s="17">
        <v>0.22388601</v>
      </c>
      <c r="G341" s="18">
        <v>22.86</v>
      </c>
      <c r="H341" s="18">
        <v>5.1100000000000003</v>
      </c>
    </row>
    <row r="342" spans="1:8" ht="15" customHeight="1" x14ac:dyDescent="0.25">
      <c r="A342" s="14" t="s">
        <v>159</v>
      </c>
      <c r="B342" s="14" t="s">
        <v>750</v>
      </c>
      <c r="C342" s="15" t="s">
        <v>751</v>
      </c>
      <c r="D342" s="16" t="s">
        <v>16</v>
      </c>
      <c r="E342" s="16" t="s">
        <v>714</v>
      </c>
      <c r="F342" s="17">
        <v>0.58174596999999995</v>
      </c>
      <c r="G342" s="18">
        <v>27.96</v>
      </c>
      <c r="H342" s="18">
        <v>16.260000000000002</v>
      </c>
    </row>
    <row r="343" spans="1:8" ht="15" customHeight="1" x14ac:dyDescent="0.25">
      <c r="A343" s="45"/>
      <c r="B343" s="45"/>
      <c r="C343" s="45"/>
      <c r="D343" s="45"/>
      <c r="E343" s="45"/>
      <c r="F343" s="91" t="s">
        <v>692</v>
      </c>
      <c r="G343" s="91"/>
      <c r="H343" s="19">
        <v>66.61</v>
      </c>
    </row>
    <row r="344" spans="1:8" ht="15" customHeight="1" x14ac:dyDescent="0.25">
      <c r="A344" s="45"/>
      <c r="B344" s="45"/>
      <c r="C344" s="45"/>
      <c r="D344" s="45"/>
      <c r="E344" s="45"/>
      <c r="F344" s="91" t="s">
        <v>693</v>
      </c>
      <c r="G344" s="91"/>
      <c r="H344" s="19">
        <v>16.690000000000001</v>
      </c>
    </row>
    <row r="345" spans="1:8" ht="15" customHeight="1" x14ac:dyDescent="0.25">
      <c r="A345" s="45"/>
      <c r="B345" s="45"/>
      <c r="C345" s="45"/>
      <c r="D345" s="45"/>
      <c r="E345" s="45"/>
      <c r="F345" s="91" t="s">
        <v>694</v>
      </c>
      <c r="G345" s="91"/>
      <c r="H345" s="19">
        <v>83.3</v>
      </c>
    </row>
    <row r="346" spans="1:8" ht="15" customHeight="1" x14ac:dyDescent="0.25">
      <c r="A346" s="45"/>
      <c r="B346" s="45"/>
      <c r="C346" s="45"/>
      <c r="D346" s="45"/>
      <c r="E346" s="45"/>
      <c r="F346" s="91" t="s">
        <v>695</v>
      </c>
      <c r="G346" s="91"/>
      <c r="H346" s="19">
        <v>13737.84</v>
      </c>
    </row>
    <row r="347" spans="1:8" ht="27" customHeight="1" x14ac:dyDescent="0.25">
      <c r="A347" s="11" t="s">
        <v>159</v>
      </c>
      <c r="B347" s="11" t="s">
        <v>159</v>
      </c>
      <c r="C347" s="12" t="s">
        <v>162</v>
      </c>
      <c r="D347" s="11" t="s">
        <v>16</v>
      </c>
      <c r="E347" s="11" t="s">
        <v>26</v>
      </c>
      <c r="F347" s="11"/>
      <c r="G347" s="13">
        <v>66.61</v>
      </c>
      <c r="H347" s="13">
        <v>824.63</v>
      </c>
    </row>
    <row r="348" spans="1:8" ht="15" customHeight="1" x14ac:dyDescent="0.25">
      <c r="A348" s="14" t="s">
        <v>159</v>
      </c>
      <c r="B348" s="14" t="s">
        <v>816</v>
      </c>
      <c r="C348" s="15" t="s">
        <v>817</v>
      </c>
      <c r="D348" s="16" t="s">
        <v>16</v>
      </c>
      <c r="E348" s="16" t="s">
        <v>711</v>
      </c>
      <c r="F348" s="17">
        <v>5</v>
      </c>
      <c r="G348" s="18">
        <v>1.21</v>
      </c>
      <c r="H348" s="18">
        <v>6.05</v>
      </c>
    </row>
    <row r="349" spans="1:8" ht="15" customHeight="1" x14ac:dyDescent="0.25">
      <c r="A349" s="14" t="s">
        <v>159</v>
      </c>
      <c r="B349" s="14" t="s">
        <v>829</v>
      </c>
      <c r="C349" s="15" t="s">
        <v>830</v>
      </c>
      <c r="D349" s="16" t="s">
        <v>16</v>
      </c>
      <c r="E349" s="16" t="s">
        <v>705</v>
      </c>
      <c r="F349" s="17">
        <v>1.05</v>
      </c>
      <c r="G349" s="18">
        <v>35.71</v>
      </c>
      <c r="H349" s="18">
        <v>37.49</v>
      </c>
    </row>
    <row r="350" spans="1:8" ht="21" customHeight="1" x14ac:dyDescent="0.25">
      <c r="A350" s="14" t="s">
        <v>159</v>
      </c>
      <c r="B350" s="14" t="s">
        <v>818</v>
      </c>
      <c r="C350" s="15" t="s">
        <v>819</v>
      </c>
      <c r="D350" s="16" t="s">
        <v>16</v>
      </c>
      <c r="E350" s="16" t="s">
        <v>711</v>
      </c>
      <c r="F350" s="17">
        <v>0.34</v>
      </c>
      <c r="G350" s="18">
        <v>5</v>
      </c>
      <c r="H350" s="18">
        <v>1.7</v>
      </c>
    </row>
    <row r="351" spans="1:8" ht="21" customHeight="1" x14ac:dyDescent="0.25">
      <c r="A351" s="14" t="s">
        <v>159</v>
      </c>
      <c r="B351" s="14" t="s">
        <v>814</v>
      </c>
      <c r="C351" s="15" t="s">
        <v>815</v>
      </c>
      <c r="D351" s="16" t="s">
        <v>16</v>
      </c>
      <c r="E351" s="16" t="s">
        <v>714</v>
      </c>
      <c r="F351" s="17">
        <v>0.22388601</v>
      </c>
      <c r="G351" s="18">
        <v>22.86</v>
      </c>
      <c r="H351" s="18">
        <v>5.1100000000000003</v>
      </c>
    </row>
    <row r="352" spans="1:8" ht="15" customHeight="1" x14ac:dyDescent="0.25">
      <c r="A352" s="14" t="s">
        <v>159</v>
      </c>
      <c r="B352" s="14" t="s">
        <v>750</v>
      </c>
      <c r="C352" s="15" t="s">
        <v>751</v>
      </c>
      <c r="D352" s="16" t="s">
        <v>16</v>
      </c>
      <c r="E352" s="16" t="s">
        <v>714</v>
      </c>
      <c r="F352" s="17">
        <v>0.58174596999999995</v>
      </c>
      <c r="G352" s="18">
        <v>27.96</v>
      </c>
      <c r="H352" s="18">
        <v>16.260000000000002</v>
      </c>
    </row>
    <row r="353" spans="1:8" ht="15" customHeight="1" x14ac:dyDescent="0.25">
      <c r="A353" s="45"/>
      <c r="B353" s="45"/>
      <c r="C353" s="45"/>
      <c r="D353" s="45"/>
      <c r="E353" s="45"/>
      <c r="F353" s="91" t="s">
        <v>692</v>
      </c>
      <c r="G353" s="91"/>
      <c r="H353" s="19">
        <v>66.61</v>
      </c>
    </row>
    <row r="354" spans="1:8" ht="15" customHeight="1" x14ac:dyDescent="0.25">
      <c r="A354" s="45"/>
      <c r="B354" s="45"/>
      <c r="C354" s="45"/>
      <c r="D354" s="45"/>
      <c r="E354" s="45"/>
      <c r="F354" s="91" t="s">
        <v>693</v>
      </c>
      <c r="G354" s="91"/>
      <c r="H354" s="19">
        <v>16.690000000000001</v>
      </c>
    </row>
    <row r="355" spans="1:8" ht="15" customHeight="1" x14ac:dyDescent="0.25">
      <c r="A355" s="45"/>
      <c r="B355" s="45"/>
      <c r="C355" s="45"/>
      <c r="D355" s="45"/>
      <c r="E355" s="45"/>
      <c r="F355" s="91" t="s">
        <v>694</v>
      </c>
      <c r="G355" s="91"/>
      <c r="H355" s="19">
        <v>83.3</v>
      </c>
    </row>
    <row r="356" spans="1:8" ht="15" customHeight="1" x14ac:dyDescent="0.25">
      <c r="A356" s="45"/>
      <c r="B356" s="45"/>
      <c r="C356" s="45"/>
      <c r="D356" s="45"/>
      <c r="E356" s="45"/>
      <c r="F356" s="91" t="s">
        <v>695</v>
      </c>
      <c r="G356" s="91"/>
      <c r="H356" s="19">
        <v>1031.25</v>
      </c>
    </row>
    <row r="357" spans="1:8" ht="20.100000000000001" customHeight="1" x14ac:dyDescent="0.25">
      <c r="A357" s="11" t="s">
        <v>170</v>
      </c>
      <c r="B357" s="11" t="s">
        <v>170</v>
      </c>
      <c r="C357" s="12" t="s">
        <v>171</v>
      </c>
      <c r="D357" s="11" t="s">
        <v>16</v>
      </c>
      <c r="E357" s="11" t="s">
        <v>47</v>
      </c>
      <c r="F357" s="11"/>
      <c r="G357" s="13">
        <v>1135.6300000000001</v>
      </c>
      <c r="H357" s="13">
        <v>1135.6300000000001</v>
      </c>
    </row>
    <row r="358" spans="1:8" ht="15" customHeight="1" x14ac:dyDescent="0.25">
      <c r="A358" s="14" t="s">
        <v>170</v>
      </c>
      <c r="B358" s="14" t="s">
        <v>831</v>
      </c>
      <c r="C358" s="15" t="s">
        <v>832</v>
      </c>
      <c r="D358" s="16" t="s">
        <v>16</v>
      </c>
      <c r="E358" s="16" t="s">
        <v>683</v>
      </c>
      <c r="F358" s="17">
        <v>3</v>
      </c>
      <c r="G358" s="18">
        <v>3.25</v>
      </c>
      <c r="H358" s="18">
        <v>9.75</v>
      </c>
    </row>
    <row r="359" spans="1:8" ht="15" customHeight="1" x14ac:dyDescent="0.25">
      <c r="A359" s="14" t="s">
        <v>170</v>
      </c>
      <c r="B359" s="14" t="s">
        <v>833</v>
      </c>
      <c r="C359" s="15" t="s">
        <v>834</v>
      </c>
      <c r="D359" s="16" t="s">
        <v>16</v>
      </c>
      <c r="E359" s="16" t="s">
        <v>835</v>
      </c>
      <c r="F359" s="17">
        <v>9</v>
      </c>
      <c r="G359" s="18">
        <v>9.26</v>
      </c>
      <c r="H359" s="18">
        <v>83.34</v>
      </c>
    </row>
    <row r="360" spans="1:8" ht="15" customHeight="1" x14ac:dyDescent="0.25">
      <c r="A360" s="14" t="s">
        <v>170</v>
      </c>
      <c r="B360" s="14" t="s">
        <v>836</v>
      </c>
      <c r="C360" s="15" t="s">
        <v>837</v>
      </c>
      <c r="D360" s="16" t="s">
        <v>16</v>
      </c>
      <c r="E360" s="16" t="s">
        <v>683</v>
      </c>
      <c r="F360" s="17">
        <v>1</v>
      </c>
      <c r="G360" s="18">
        <v>5.33</v>
      </c>
      <c r="H360" s="18">
        <v>5.33</v>
      </c>
    </row>
    <row r="361" spans="1:8" ht="15" customHeight="1" x14ac:dyDescent="0.25">
      <c r="A361" s="14" t="s">
        <v>170</v>
      </c>
      <c r="B361" s="14" t="s">
        <v>838</v>
      </c>
      <c r="C361" s="15" t="s">
        <v>839</v>
      </c>
      <c r="D361" s="16" t="s">
        <v>16</v>
      </c>
      <c r="E361" s="16" t="s">
        <v>683</v>
      </c>
      <c r="F361" s="17">
        <v>1</v>
      </c>
      <c r="G361" s="18">
        <v>61.74</v>
      </c>
      <c r="H361" s="18">
        <v>61.74</v>
      </c>
    </row>
    <row r="362" spans="1:8" ht="15" customHeight="1" x14ac:dyDescent="0.25">
      <c r="A362" s="14" t="s">
        <v>170</v>
      </c>
      <c r="B362" s="14" t="s">
        <v>840</v>
      </c>
      <c r="C362" s="15" t="s">
        <v>841</v>
      </c>
      <c r="D362" s="16" t="s">
        <v>16</v>
      </c>
      <c r="E362" s="16" t="s">
        <v>835</v>
      </c>
      <c r="F362" s="17">
        <v>3</v>
      </c>
      <c r="G362" s="18">
        <v>7.62</v>
      </c>
      <c r="H362" s="18">
        <v>22.86</v>
      </c>
    </row>
    <row r="363" spans="1:8" ht="15" customHeight="1" x14ac:dyDescent="0.25">
      <c r="A363" s="14" t="s">
        <v>170</v>
      </c>
      <c r="B363" s="14" t="s">
        <v>842</v>
      </c>
      <c r="C363" s="15" t="s">
        <v>843</v>
      </c>
      <c r="D363" s="16" t="s">
        <v>16</v>
      </c>
      <c r="E363" s="16" t="s">
        <v>683</v>
      </c>
      <c r="F363" s="17">
        <v>1</v>
      </c>
      <c r="G363" s="18">
        <v>4.07</v>
      </c>
      <c r="H363" s="18">
        <v>4.07</v>
      </c>
    </row>
    <row r="364" spans="1:8" ht="21" customHeight="1" x14ac:dyDescent="0.25">
      <c r="A364" s="14" t="s">
        <v>170</v>
      </c>
      <c r="B364" s="14" t="s">
        <v>844</v>
      </c>
      <c r="C364" s="15" t="s">
        <v>845</v>
      </c>
      <c r="D364" s="16" t="s">
        <v>16</v>
      </c>
      <c r="E364" s="16" t="s">
        <v>683</v>
      </c>
      <c r="F364" s="17">
        <v>1</v>
      </c>
      <c r="G364" s="18">
        <v>745.77</v>
      </c>
      <c r="H364" s="18">
        <v>745.77</v>
      </c>
    </row>
    <row r="365" spans="1:8" ht="21" customHeight="1" x14ac:dyDescent="0.25">
      <c r="A365" s="14" t="s">
        <v>170</v>
      </c>
      <c r="B365" s="14" t="s">
        <v>846</v>
      </c>
      <c r="C365" s="15" t="s">
        <v>847</v>
      </c>
      <c r="D365" s="16" t="s">
        <v>16</v>
      </c>
      <c r="E365" s="16" t="s">
        <v>714</v>
      </c>
      <c r="F365" s="17">
        <v>3.93825593</v>
      </c>
      <c r="G365" s="18">
        <v>23.2</v>
      </c>
      <c r="H365" s="18">
        <v>91.36</v>
      </c>
    </row>
    <row r="366" spans="1:8" ht="15" customHeight="1" x14ac:dyDescent="0.25">
      <c r="A366" s="14" t="s">
        <v>170</v>
      </c>
      <c r="B366" s="14" t="s">
        <v>748</v>
      </c>
      <c r="C366" s="15" t="s">
        <v>749</v>
      </c>
      <c r="D366" s="16" t="s">
        <v>16</v>
      </c>
      <c r="E366" s="16" t="s">
        <v>714</v>
      </c>
      <c r="F366" s="17">
        <v>3.93848858</v>
      </c>
      <c r="G366" s="18">
        <v>28.29</v>
      </c>
      <c r="H366" s="18">
        <v>111.41</v>
      </c>
    </row>
    <row r="367" spans="1:8" ht="15" customHeight="1" x14ac:dyDescent="0.25">
      <c r="A367" s="45"/>
      <c r="B367" s="45"/>
      <c r="C367" s="45"/>
      <c r="D367" s="45"/>
      <c r="E367" s="45"/>
      <c r="F367" s="91" t="s">
        <v>692</v>
      </c>
      <c r="G367" s="91"/>
      <c r="H367" s="19">
        <v>1135.6300000000001</v>
      </c>
    </row>
    <row r="368" spans="1:8" ht="15" customHeight="1" x14ac:dyDescent="0.25">
      <c r="A368" s="45"/>
      <c r="B368" s="45"/>
      <c r="C368" s="45"/>
      <c r="D368" s="45"/>
      <c r="E368" s="45"/>
      <c r="F368" s="91" t="s">
        <v>693</v>
      </c>
      <c r="G368" s="91"/>
      <c r="H368" s="19">
        <v>284.48</v>
      </c>
    </row>
    <row r="369" spans="1:8" ht="15" customHeight="1" x14ac:dyDescent="0.25">
      <c r="A369" s="45"/>
      <c r="B369" s="45"/>
      <c r="C369" s="45"/>
      <c r="D369" s="45"/>
      <c r="E369" s="45"/>
      <c r="F369" s="91" t="s">
        <v>694</v>
      </c>
      <c r="G369" s="91"/>
      <c r="H369" s="19">
        <v>1420.11</v>
      </c>
    </row>
    <row r="370" spans="1:8" ht="15" customHeight="1" x14ac:dyDescent="0.25">
      <c r="A370" s="45"/>
      <c r="B370" s="45"/>
      <c r="C370" s="45"/>
      <c r="D370" s="45"/>
      <c r="E370" s="45"/>
      <c r="F370" s="91" t="s">
        <v>695</v>
      </c>
      <c r="G370" s="91"/>
      <c r="H370" s="19">
        <v>1420.11</v>
      </c>
    </row>
    <row r="371" spans="1:8" ht="45" customHeight="1" x14ac:dyDescent="0.25">
      <c r="A371" s="11" t="s">
        <v>173</v>
      </c>
      <c r="B371" s="11" t="s">
        <v>173</v>
      </c>
      <c r="C371" s="12" t="s">
        <v>174</v>
      </c>
      <c r="D371" s="11" t="s">
        <v>73</v>
      </c>
      <c r="E371" s="11" t="s">
        <v>47</v>
      </c>
      <c r="F371" s="11"/>
      <c r="G371" s="13">
        <v>1468.23</v>
      </c>
      <c r="H371" s="13">
        <v>1468.23</v>
      </c>
    </row>
    <row r="372" spans="1:8" ht="15" customHeight="1" x14ac:dyDescent="0.25">
      <c r="A372" s="14" t="s">
        <v>173</v>
      </c>
      <c r="B372" s="14" t="s">
        <v>752</v>
      </c>
      <c r="C372" s="15" t="s">
        <v>753</v>
      </c>
      <c r="D372" s="16" t="s">
        <v>73</v>
      </c>
      <c r="E372" s="16" t="s">
        <v>714</v>
      </c>
      <c r="F372" s="17">
        <v>2.72116808</v>
      </c>
      <c r="G372" s="18">
        <v>3.79</v>
      </c>
      <c r="H372" s="18">
        <v>10.31</v>
      </c>
    </row>
    <row r="373" spans="1:8" ht="15" customHeight="1" x14ac:dyDescent="0.25">
      <c r="A373" s="14" t="s">
        <v>173</v>
      </c>
      <c r="B373" s="14" t="s">
        <v>754</v>
      </c>
      <c r="C373" s="15" t="s">
        <v>755</v>
      </c>
      <c r="D373" s="16" t="s">
        <v>73</v>
      </c>
      <c r="E373" s="16" t="s">
        <v>714</v>
      </c>
      <c r="F373" s="17">
        <v>2.7185295599999999</v>
      </c>
      <c r="G373" s="18">
        <v>3.88</v>
      </c>
      <c r="H373" s="18">
        <v>10.54</v>
      </c>
    </row>
    <row r="374" spans="1:8" ht="38.1" customHeight="1" x14ac:dyDescent="0.25">
      <c r="A374" s="14" t="s">
        <v>173</v>
      </c>
      <c r="B374" s="14" t="s">
        <v>848</v>
      </c>
      <c r="C374" s="15" t="s">
        <v>849</v>
      </c>
      <c r="D374" s="16" t="s">
        <v>73</v>
      </c>
      <c r="E374" s="16" t="s">
        <v>683</v>
      </c>
      <c r="F374" s="17">
        <v>1</v>
      </c>
      <c r="G374" s="18">
        <v>1315.65</v>
      </c>
      <c r="H374" s="18">
        <v>1315.65</v>
      </c>
    </row>
    <row r="375" spans="1:8" ht="15" customHeight="1" x14ac:dyDescent="0.25">
      <c r="A375" s="14" t="s">
        <v>173</v>
      </c>
      <c r="B375" s="14" t="s">
        <v>756</v>
      </c>
      <c r="C375" s="15" t="s">
        <v>757</v>
      </c>
      <c r="D375" s="16" t="s">
        <v>73</v>
      </c>
      <c r="E375" s="16" t="s">
        <v>714</v>
      </c>
      <c r="F375" s="17">
        <v>2.7185295599999999</v>
      </c>
      <c r="G375" s="18">
        <v>17.02</v>
      </c>
      <c r="H375" s="18">
        <v>46.26</v>
      </c>
    </row>
    <row r="376" spans="1:8" ht="15" customHeight="1" x14ac:dyDescent="0.25">
      <c r="A376" s="14" t="s">
        <v>173</v>
      </c>
      <c r="B376" s="14" t="s">
        <v>758</v>
      </c>
      <c r="C376" s="15" t="s">
        <v>759</v>
      </c>
      <c r="D376" s="16" t="s">
        <v>73</v>
      </c>
      <c r="E376" s="16" t="s">
        <v>714</v>
      </c>
      <c r="F376" s="17">
        <v>2.7185295599999999</v>
      </c>
      <c r="G376" s="18">
        <v>13.04</v>
      </c>
      <c r="H376" s="18">
        <v>35.44</v>
      </c>
    </row>
    <row r="377" spans="1:8" ht="21" customHeight="1" x14ac:dyDescent="0.25">
      <c r="A377" s="14" t="s">
        <v>173</v>
      </c>
      <c r="B377" s="14" t="s">
        <v>850</v>
      </c>
      <c r="C377" s="15" t="s">
        <v>851</v>
      </c>
      <c r="D377" s="16" t="s">
        <v>73</v>
      </c>
      <c r="E377" s="16" t="s">
        <v>852</v>
      </c>
      <c r="F377" s="17">
        <v>4.402205E-2</v>
      </c>
      <c r="G377" s="18">
        <v>509.96</v>
      </c>
      <c r="H377" s="18">
        <v>22.44</v>
      </c>
    </row>
    <row r="378" spans="1:8" ht="21" customHeight="1" x14ac:dyDescent="0.25">
      <c r="A378" s="14" t="s">
        <v>173</v>
      </c>
      <c r="B378" s="14" t="s">
        <v>853</v>
      </c>
      <c r="C378" s="15" t="s">
        <v>854</v>
      </c>
      <c r="D378" s="16" t="s">
        <v>73</v>
      </c>
      <c r="E378" s="16" t="s">
        <v>852</v>
      </c>
      <c r="F378" s="17">
        <v>0.54370591000000001</v>
      </c>
      <c r="G378" s="18">
        <v>50.76</v>
      </c>
      <c r="H378" s="18">
        <v>27.59</v>
      </c>
    </row>
    <row r="379" spans="1:8" ht="15" customHeight="1" x14ac:dyDescent="0.25">
      <c r="A379" s="45"/>
      <c r="B379" s="45"/>
      <c r="C379" s="45"/>
      <c r="D379" s="45"/>
      <c r="E379" s="45"/>
      <c r="F379" s="91" t="s">
        <v>692</v>
      </c>
      <c r="G379" s="91"/>
      <c r="H379" s="19">
        <v>1468.23</v>
      </c>
    </row>
    <row r="380" spans="1:8" ht="15" customHeight="1" x14ac:dyDescent="0.25">
      <c r="A380" s="45"/>
      <c r="B380" s="45"/>
      <c r="C380" s="45"/>
      <c r="D380" s="45"/>
      <c r="E380" s="45"/>
      <c r="F380" s="91" t="s">
        <v>693</v>
      </c>
      <c r="G380" s="91"/>
      <c r="H380" s="19">
        <v>367.79</v>
      </c>
    </row>
    <row r="381" spans="1:8" ht="15" customHeight="1" x14ac:dyDescent="0.25">
      <c r="A381" s="45"/>
      <c r="B381" s="45"/>
      <c r="C381" s="45"/>
      <c r="D381" s="45"/>
      <c r="E381" s="45"/>
      <c r="F381" s="91" t="s">
        <v>694</v>
      </c>
      <c r="G381" s="91"/>
      <c r="H381" s="19">
        <v>1836.02</v>
      </c>
    </row>
    <row r="382" spans="1:8" ht="15" customHeight="1" x14ac:dyDescent="0.25">
      <c r="A382" s="45"/>
      <c r="B382" s="45"/>
      <c r="C382" s="45"/>
      <c r="D382" s="45"/>
      <c r="E382" s="45"/>
      <c r="F382" s="91" t="s">
        <v>695</v>
      </c>
      <c r="G382" s="91"/>
      <c r="H382" s="19">
        <v>1836.02</v>
      </c>
    </row>
    <row r="383" spans="1:8" ht="27" customHeight="1" x14ac:dyDescent="0.25">
      <c r="A383" s="11" t="s">
        <v>176</v>
      </c>
      <c r="B383" s="11" t="s">
        <v>176</v>
      </c>
      <c r="C383" s="12" t="s">
        <v>177</v>
      </c>
      <c r="D383" s="11" t="s">
        <v>16</v>
      </c>
      <c r="E383" s="11" t="s">
        <v>47</v>
      </c>
      <c r="F383" s="11"/>
      <c r="G383" s="13">
        <v>955.27</v>
      </c>
      <c r="H383" s="13">
        <v>955.27</v>
      </c>
    </row>
    <row r="384" spans="1:8" ht="21" customHeight="1" x14ac:dyDescent="0.25">
      <c r="A384" s="14" t="s">
        <v>176</v>
      </c>
      <c r="B384" s="14" t="s">
        <v>855</v>
      </c>
      <c r="C384" s="15" t="s">
        <v>856</v>
      </c>
      <c r="D384" s="16" t="s">
        <v>16</v>
      </c>
      <c r="E384" s="16" t="s">
        <v>683</v>
      </c>
      <c r="F384" s="17">
        <v>1</v>
      </c>
      <c r="G384" s="18">
        <v>770.94</v>
      </c>
      <c r="H384" s="18">
        <v>770.94</v>
      </c>
    </row>
    <row r="385" spans="1:8" ht="21" customHeight="1" x14ac:dyDescent="0.25">
      <c r="A385" s="14" t="s">
        <v>176</v>
      </c>
      <c r="B385" s="14" t="s">
        <v>846</v>
      </c>
      <c r="C385" s="15" t="s">
        <v>847</v>
      </c>
      <c r="D385" s="16" t="s">
        <v>16</v>
      </c>
      <c r="E385" s="16" t="s">
        <v>714</v>
      </c>
      <c r="F385" s="17">
        <v>3.58009858</v>
      </c>
      <c r="G385" s="18">
        <v>23.2</v>
      </c>
      <c r="H385" s="18">
        <v>83.05</v>
      </c>
    </row>
    <row r="386" spans="1:8" ht="15" customHeight="1" x14ac:dyDescent="0.25">
      <c r="A386" s="14" t="s">
        <v>176</v>
      </c>
      <c r="B386" s="14" t="s">
        <v>748</v>
      </c>
      <c r="C386" s="15" t="s">
        <v>749</v>
      </c>
      <c r="D386" s="16" t="s">
        <v>16</v>
      </c>
      <c r="E386" s="16" t="s">
        <v>714</v>
      </c>
      <c r="F386" s="17">
        <v>3.5802536800000002</v>
      </c>
      <c r="G386" s="18">
        <v>28.29</v>
      </c>
      <c r="H386" s="18">
        <v>101.28</v>
      </c>
    </row>
    <row r="387" spans="1:8" ht="15" customHeight="1" x14ac:dyDescent="0.25">
      <c r="A387" s="45"/>
      <c r="B387" s="45"/>
      <c r="C387" s="45"/>
      <c r="D387" s="45"/>
      <c r="E387" s="45"/>
      <c r="F387" s="91" t="s">
        <v>692</v>
      </c>
      <c r="G387" s="91"/>
      <c r="H387" s="19">
        <v>955.27</v>
      </c>
    </row>
    <row r="388" spans="1:8" ht="15" customHeight="1" x14ac:dyDescent="0.25">
      <c r="A388" s="45"/>
      <c r="B388" s="45"/>
      <c r="C388" s="45"/>
      <c r="D388" s="45"/>
      <c r="E388" s="45"/>
      <c r="F388" s="91" t="s">
        <v>693</v>
      </c>
      <c r="G388" s="91"/>
      <c r="H388" s="19">
        <v>239.3</v>
      </c>
    </row>
    <row r="389" spans="1:8" ht="15" customHeight="1" x14ac:dyDescent="0.25">
      <c r="A389" s="45"/>
      <c r="B389" s="45"/>
      <c r="C389" s="45"/>
      <c r="D389" s="45"/>
      <c r="E389" s="45"/>
      <c r="F389" s="91" t="s">
        <v>694</v>
      </c>
      <c r="G389" s="91"/>
      <c r="H389" s="19">
        <v>1194.57</v>
      </c>
    </row>
    <row r="390" spans="1:8" ht="15" customHeight="1" x14ac:dyDescent="0.25">
      <c r="A390" s="45"/>
      <c r="B390" s="45"/>
      <c r="C390" s="45"/>
      <c r="D390" s="45"/>
      <c r="E390" s="45"/>
      <c r="F390" s="91" t="s">
        <v>695</v>
      </c>
      <c r="G390" s="91"/>
      <c r="H390" s="19">
        <v>1194.57</v>
      </c>
    </row>
    <row r="391" spans="1:8" ht="20.100000000000001" customHeight="1" x14ac:dyDescent="0.25">
      <c r="A391" s="11" t="s">
        <v>179</v>
      </c>
      <c r="B391" s="11" t="s">
        <v>179</v>
      </c>
      <c r="C391" s="12" t="s">
        <v>180</v>
      </c>
      <c r="D391" s="11" t="s">
        <v>16</v>
      </c>
      <c r="E391" s="11" t="s">
        <v>47</v>
      </c>
      <c r="F391" s="11"/>
      <c r="G391" s="13">
        <v>21.64</v>
      </c>
      <c r="H391" s="13">
        <v>302.95999999999998</v>
      </c>
    </row>
    <row r="392" spans="1:8" ht="15" customHeight="1" x14ac:dyDescent="0.25">
      <c r="A392" s="14" t="s">
        <v>179</v>
      </c>
      <c r="B392" s="14" t="s">
        <v>857</v>
      </c>
      <c r="C392" s="15" t="s">
        <v>858</v>
      </c>
      <c r="D392" s="16" t="s">
        <v>16</v>
      </c>
      <c r="E392" s="16" t="s">
        <v>683</v>
      </c>
      <c r="F392" s="17">
        <v>1</v>
      </c>
      <c r="G392" s="18">
        <v>7.82</v>
      </c>
      <c r="H392" s="18">
        <v>7.82</v>
      </c>
    </row>
    <row r="393" spans="1:8" ht="21" customHeight="1" x14ac:dyDescent="0.25">
      <c r="A393" s="14" t="s">
        <v>179</v>
      </c>
      <c r="B393" s="14" t="s">
        <v>846</v>
      </c>
      <c r="C393" s="15" t="s">
        <v>847</v>
      </c>
      <c r="D393" s="16" t="s">
        <v>16</v>
      </c>
      <c r="E393" s="16" t="s">
        <v>714</v>
      </c>
      <c r="F393" s="17">
        <v>0.26822761000000001</v>
      </c>
      <c r="G393" s="18">
        <v>23.2</v>
      </c>
      <c r="H393" s="18">
        <v>6.22</v>
      </c>
    </row>
    <row r="394" spans="1:8" ht="15" customHeight="1" x14ac:dyDescent="0.25">
      <c r="A394" s="14" t="s">
        <v>179</v>
      </c>
      <c r="B394" s="14" t="s">
        <v>748</v>
      </c>
      <c r="C394" s="15" t="s">
        <v>749</v>
      </c>
      <c r="D394" s="16" t="s">
        <v>16</v>
      </c>
      <c r="E394" s="16" t="s">
        <v>714</v>
      </c>
      <c r="F394" s="17">
        <v>0.26865864</v>
      </c>
      <c r="G394" s="18">
        <v>28.29</v>
      </c>
      <c r="H394" s="18">
        <v>7.6</v>
      </c>
    </row>
    <row r="395" spans="1:8" ht="15" customHeight="1" x14ac:dyDescent="0.25">
      <c r="A395" s="45"/>
      <c r="B395" s="45"/>
      <c r="C395" s="45"/>
      <c r="D395" s="45"/>
      <c r="E395" s="45"/>
      <c r="F395" s="91" t="s">
        <v>692</v>
      </c>
      <c r="G395" s="91"/>
      <c r="H395" s="19">
        <v>21.64</v>
      </c>
    </row>
    <row r="396" spans="1:8" ht="15" customHeight="1" x14ac:dyDescent="0.25">
      <c r="A396" s="45"/>
      <c r="B396" s="45"/>
      <c r="C396" s="45"/>
      <c r="D396" s="45"/>
      <c r="E396" s="45"/>
      <c r="F396" s="91" t="s">
        <v>693</v>
      </c>
      <c r="G396" s="91"/>
      <c r="H396" s="19">
        <v>5.42</v>
      </c>
    </row>
    <row r="397" spans="1:8" ht="15" customHeight="1" x14ac:dyDescent="0.25">
      <c r="A397" s="45"/>
      <c r="B397" s="45"/>
      <c r="C397" s="45"/>
      <c r="D397" s="45"/>
      <c r="E397" s="45"/>
      <c r="F397" s="91" t="s">
        <v>694</v>
      </c>
      <c r="G397" s="91"/>
      <c r="H397" s="19">
        <v>27.06</v>
      </c>
    </row>
    <row r="398" spans="1:8" ht="15" customHeight="1" x14ac:dyDescent="0.25">
      <c r="A398" s="45"/>
      <c r="B398" s="45"/>
      <c r="C398" s="45"/>
      <c r="D398" s="45"/>
      <c r="E398" s="45"/>
      <c r="F398" s="91" t="s">
        <v>695</v>
      </c>
      <c r="G398" s="91"/>
      <c r="H398" s="19">
        <v>378.84</v>
      </c>
    </row>
    <row r="399" spans="1:8" ht="20.100000000000001" customHeight="1" x14ac:dyDescent="0.25">
      <c r="A399" s="11" t="s">
        <v>182</v>
      </c>
      <c r="B399" s="11" t="s">
        <v>182</v>
      </c>
      <c r="C399" s="12" t="s">
        <v>183</v>
      </c>
      <c r="D399" s="11" t="s">
        <v>16</v>
      </c>
      <c r="E399" s="11" t="s">
        <v>47</v>
      </c>
      <c r="F399" s="11"/>
      <c r="G399" s="13">
        <v>57.79</v>
      </c>
      <c r="H399" s="13">
        <v>231.16</v>
      </c>
    </row>
    <row r="400" spans="1:8" ht="15" customHeight="1" x14ac:dyDescent="0.25">
      <c r="A400" s="14" t="s">
        <v>182</v>
      </c>
      <c r="B400" s="14" t="s">
        <v>859</v>
      </c>
      <c r="C400" s="15" t="s">
        <v>860</v>
      </c>
      <c r="D400" s="16" t="s">
        <v>16</v>
      </c>
      <c r="E400" s="16" t="s">
        <v>683</v>
      </c>
      <c r="F400" s="17">
        <v>1</v>
      </c>
      <c r="G400" s="18">
        <v>30.14</v>
      </c>
      <c r="H400" s="18">
        <v>30.14</v>
      </c>
    </row>
    <row r="401" spans="1:8" ht="21" customHeight="1" x14ac:dyDescent="0.25">
      <c r="A401" s="14" t="s">
        <v>182</v>
      </c>
      <c r="B401" s="14" t="s">
        <v>846</v>
      </c>
      <c r="C401" s="15" t="s">
        <v>847</v>
      </c>
      <c r="D401" s="16" t="s">
        <v>16</v>
      </c>
      <c r="E401" s="16" t="s">
        <v>714</v>
      </c>
      <c r="F401" s="17">
        <v>0.53727676999999996</v>
      </c>
      <c r="G401" s="18">
        <v>23.2</v>
      </c>
      <c r="H401" s="18">
        <v>12.46</v>
      </c>
    </row>
    <row r="402" spans="1:8" ht="15" customHeight="1" x14ac:dyDescent="0.25">
      <c r="A402" s="14" t="s">
        <v>182</v>
      </c>
      <c r="B402" s="14" t="s">
        <v>748</v>
      </c>
      <c r="C402" s="15" t="s">
        <v>749</v>
      </c>
      <c r="D402" s="16" t="s">
        <v>16</v>
      </c>
      <c r="E402" s="16" t="s">
        <v>714</v>
      </c>
      <c r="F402" s="17">
        <v>0.53727676999999996</v>
      </c>
      <c r="G402" s="18">
        <v>28.29</v>
      </c>
      <c r="H402" s="18">
        <v>15.19</v>
      </c>
    </row>
    <row r="403" spans="1:8" ht="15" customHeight="1" x14ac:dyDescent="0.25">
      <c r="A403" s="45"/>
      <c r="B403" s="45"/>
      <c r="C403" s="45"/>
      <c r="D403" s="45"/>
      <c r="E403" s="45"/>
      <c r="F403" s="91" t="s">
        <v>692</v>
      </c>
      <c r="G403" s="91"/>
      <c r="H403" s="19">
        <v>57.79</v>
      </c>
    </row>
    <row r="404" spans="1:8" ht="15" customHeight="1" x14ac:dyDescent="0.25">
      <c r="A404" s="45"/>
      <c r="B404" s="45"/>
      <c r="C404" s="45"/>
      <c r="D404" s="45"/>
      <c r="E404" s="45"/>
      <c r="F404" s="91" t="s">
        <v>693</v>
      </c>
      <c r="G404" s="91"/>
      <c r="H404" s="19">
        <v>14.48</v>
      </c>
    </row>
    <row r="405" spans="1:8" ht="15" customHeight="1" x14ac:dyDescent="0.25">
      <c r="A405" s="45"/>
      <c r="B405" s="45"/>
      <c r="C405" s="45"/>
      <c r="D405" s="45"/>
      <c r="E405" s="45"/>
      <c r="F405" s="91" t="s">
        <v>694</v>
      </c>
      <c r="G405" s="91"/>
      <c r="H405" s="19">
        <v>72.27</v>
      </c>
    </row>
    <row r="406" spans="1:8" ht="15" customHeight="1" x14ac:dyDescent="0.25">
      <c r="A406" s="45"/>
      <c r="B406" s="45"/>
      <c r="C406" s="45"/>
      <c r="D406" s="45"/>
      <c r="E406" s="45"/>
      <c r="F406" s="91" t="s">
        <v>695</v>
      </c>
      <c r="G406" s="91"/>
      <c r="H406" s="19">
        <v>289.08</v>
      </c>
    </row>
    <row r="407" spans="1:8" ht="27" customHeight="1" x14ac:dyDescent="0.25">
      <c r="A407" s="11" t="s">
        <v>185</v>
      </c>
      <c r="B407" s="11" t="s">
        <v>185</v>
      </c>
      <c r="C407" s="12" t="s">
        <v>186</v>
      </c>
      <c r="D407" s="11" t="s">
        <v>21</v>
      </c>
      <c r="E407" s="11" t="s">
        <v>47</v>
      </c>
      <c r="F407" s="11"/>
      <c r="G407" s="13">
        <v>75.22</v>
      </c>
      <c r="H407" s="13">
        <v>150.44</v>
      </c>
    </row>
    <row r="408" spans="1:8" ht="21" customHeight="1" x14ac:dyDescent="0.25">
      <c r="A408" s="14" t="s">
        <v>185</v>
      </c>
      <c r="B408" s="14" t="s">
        <v>861</v>
      </c>
      <c r="C408" s="15" t="s">
        <v>862</v>
      </c>
      <c r="D408" s="16" t="s">
        <v>21</v>
      </c>
      <c r="E408" s="16" t="s">
        <v>47</v>
      </c>
      <c r="F408" s="17">
        <v>1</v>
      </c>
      <c r="G408" s="18">
        <v>44.78</v>
      </c>
      <c r="H408" s="18">
        <v>44.78</v>
      </c>
    </row>
    <row r="409" spans="1:8" ht="29.1" customHeight="1" x14ac:dyDescent="0.25">
      <c r="A409" s="14" t="s">
        <v>185</v>
      </c>
      <c r="B409" s="14" t="s">
        <v>863</v>
      </c>
      <c r="C409" s="15" t="s">
        <v>864</v>
      </c>
      <c r="D409" s="16" t="s">
        <v>21</v>
      </c>
      <c r="E409" s="16" t="s">
        <v>47</v>
      </c>
      <c r="F409" s="17">
        <v>4</v>
      </c>
      <c r="G409" s="18">
        <v>1.3</v>
      </c>
      <c r="H409" s="18">
        <v>5.2</v>
      </c>
    </row>
    <row r="410" spans="1:8" ht="21" customHeight="1" x14ac:dyDescent="0.25">
      <c r="A410" s="14" t="s">
        <v>185</v>
      </c>
      <c r="B410" s="14" t="s">
        <v>865</v>
      </c>
      <c r="C410" s="15" t="s">
        <v>847</v>
      </c>
      <c r="D410" s="16" t="s">
        <v>21</v>
      </c>
      <c r="E410" s="16" t="s">
        <v>699</v>
      </c>
      <c r="F410" s="17">
        <v>0.48405285999999997</v>
      </c>
      <c r="G410" s="18">
        <v>23.89</v>
      </c>
      <c r="H410" s="18">
        <v>11.56</v>
      </c>
    </row>
    <row r="411" spans="1:8" ht="15" customHeight="1" x14ac:dyDescent="0.25">
      <c r="A411" s="14" t="s">
        <v>185</v>
      </c>
      <c r="B411" s="14" t="s">
        <v>866</v>
      </c>
      <c r="C411" s="15" t="s">
        <v>749</v>
      </c>
      <c r="D411" s="16" t="s">
        <v>21</v>
      </c>
      <c r="E411" s="16" t="s">
        <v>699</v>
      </c>
      <c r="F411" s="17">
        <v>0.48411770999999998</v>
      </c>
      <c r="G411" s="18">
        <v>28.27</v>
      </c>
      <c r="H411" s="18">
        <v>13.68</v>
      </c>
    </row>
    <row r="412" spans="1:8" ht="15" customHeight="1" x14ac:dyDescent="0.25">
      <c r="A412" s="45"/>
      <c r="B412" s="45"/>
      <c r="C412" s="45"/>
      <c r="D412" s="45"/>
      <c r="E412" s="45"/>
      <c r="F412" s="91" t="s">
        <v>692</v>
      </c>
      <c r="G412" s="91"/>
      <c r="H412" s="19">
        <v>75.22</v>
      </c>
    </row>
    <row r="413" spans="1:8" ht="15" customHeight="1" x14ac:dyDescent="0.25">
      <c r="A413" s="45"/>
      <c r="B413" s="45"/>
      <c r="C413" s="45"/>
      <c r="D413" s="45"/>
      <c r="E413" s="45"/>
      <c r="F413" s="91" t="s">
        <v>693</v>
      </c>
      <c r="G413" s="91"/>
      <c r="H413" s="19">
        <v>18.84</v>
      </c>
    </row>
    <row r="414" spans="1:8" ht="15" customHeight="1" x14ac:dyDescent="0.25">
      <c r="A414" s="45"/>
      <c r="B414" s="45"/>
      <c r="C414" s="45"/>
      <c r="D414" s="45"/>
      <c r="E414" s="45"/>
      <c r="F414" s="91" t="s">
        <v>694</v>
      </c>
      <c r="G414" s="91"/>
      <c r="H414" s="19">
        <v>94.06</v>
      </c>
    </row>
    <row r="415" spans="1:8" ht="15" customHeight="1" x14ac:dyDescent="0.25">
      <c r="A415" s="45"/>
      <c r="B415" s="45"/>
      <c r="C415" s="45"/>
      <c r="D415" s="45"/>
      <c r="E415" s="45"/>
      <c r="F415" s="91" t="s">
        <v>695</v>
      </c>
      <c r="G415" s="91"/>
      <c r="H415" s="19">
        <v>188.12</v>
      </c>
    </row>
    <row r="416" spans="1:8" ht="36" customHeight="1" x14ac:dyDescent="0.25">
      <c r="A416" s="11" t="s">
        <v>190</v>
      </c>
      <c r="B416" s="11" t="s">
        <v>190</v>
      </c>
      <c r="C416" s="12" t="s">
        <v>191</v>
      </c>
      <c r="D416" s="11" t="s">
        <v>21</v>
      </c>
      <c r="E416" s="11" t="s">
        <v>129</v>
      </c>
      <c r="F416" s="11"/>
      <c r="G416" s="13">
        <v>20.25</v>
      </c>
      <c r="H416" s="13">
        <v>5878.58</v>
      </c>
    </row>
    <row r="417" spans="1:8" ht="21" customHeight="1" x14ac:dyDescent="0.25">
      <c r="A417" s="14" t="s">
        <v>190</v>
      </c>
      <c r="B417" s="14" t="s">
        <v>867</v>
      </c>
      <c r="C417" s="15" t="s">
        <v>868</v>
      </c>
      <c r="D417" s="16" t="s">
        <v>21</v>
      </c>
      <c r="E417" s="16" t="s">
        <v>129</v>
      </c>
      <c r="F417" s="17">
        <v>1.1000000000000001</v>
      </c>
      <c r="G417" s="18">
        <v>4.99</v>
      </c>
      <c r="H417" s="18">
        <v>5.48</v>
      </c>
    </row>
    <row r="418" spans="1:8" ht="21" customHeight="1" x14ac:dyDescent="0.25">
      <c r="A418" s="14" t="s">
        <v>190</v>
      </c>
      <c r="B418" s="14" t="s">
        <v>865</v>
      </c>
      <c r="C418" s="15" t="s">
        <v>847</v>
      </c>
      <c r="D418" s="16" t="s">
        <v>21</v>
      </c>
      <c r="E418" s="16" t="s">
        <v>699</v>
      </c>
      <c r="F418" s="17">
        <v>9.6660469999999998E-2</v>
      </c>
      <c r="G418" s="18">
        <v>23.89</v>
      </c>
      <c r="H418" s="18">
        <v>2.2999999999999998</v>
      </c>
    </row>
    <row r="419" spans="1:8" ht="15" customHeight="1" x14ac:dyDescent="0.25">
      <c r="A419" s="14" t="s">
        <v>190</v>
      </c>
      <c r="B419" s="14" t="s">
        <v>866</v>
      </c>
      <c r="C419" s="15" t="s">
        <v>749</v>
      </c>
      <c r="D419" s="16" t="s">
        <v>21</v>
      </c>
      <c r="E419" s="16" t="s">
        <v>699</v>
      </c>
      <c r="F419" s="17">
        <v>9.6660469999999998E-2</v>
      </c>
      <c r="G419" s="18">
        <v>28.27</v>
      </c>
      <c r="H419" s="18">
        <v>2.73</v>
      </c>
    </row>
    <row r="420" spans="1:8" ht="54.95" customHeight="1" x14ac:dyDescent="0.25">
      <c r="A420" s="14" t="s">
        <v>190</v>
      </c>
      <c r="B420" s="14" t="s">
        <v>869</v>
      </c>
      <c r="C420" s="15" t="s">
        <v>870</v>
      </c>
      <c r="D420" s="16" t="s">
        <v>21</v>
      </c>
      <c r="E420" s="16" t="s">
        <v>129</v>
      </c>
      <c r="F420" s="17">
        <v>0.92057595000000003</v>
      </c>
      <c r="G420" s="18">
        <v>10.59</v>
      </c>
      <c r="H420" s="18">
        <v>9.74</v>
      </c>
    </row>
    <row r="421" spans="1:8" ht="15" customHeight="1" x14ac:dyDescent="0.25">
      <c r="A421" s="45"/>
      <c r="B421" s="45"/>
      <c r="C421" s="45"/>
      <c r="D421" s="45"/>
      <c r="E421" s="45"/>
      <c r="F421" s="91" t="s">
        <v>692</v>
      </c>
      <c r="G421" s="91"/>
      <c r="H421" s="19">
        <v>20.25</v>
      </c>
    </row>
    <row r="422" spans="1:8" ht="15" customHeight="1" x14ac:dyDescent="0.25">
      <c r="A422" s="45"/>
      <c r="B422" s="45"/>
      <c r="C422" s="45"/>
      <c r="D422" s="45"/>
      <c r="E422" s="45"/>
      <c r="F422" s="91" t="s">
        <v>693</v>
      </c>
      <c r="G422" s="91"/>
      <c r="H422" s="19">
        <v>5.07</v>
      </c>
    </row>
    <row r="423" spans="1:8" ht="15" customHeight="1" x14ac:dyDescent="0.25">
      <c r="A423" s="45"/>
      <c r="B423" s="45"/>
      <c r="C423" s="45"/>
      <c r="D423" s="45"/>
      <c r="E423" s="45"/>
      <c r="F423" s="91" t="s">
        <v>694</v>
      </c>
      <c r="G423" s="91"/>
      <c r="H423" s="19">
        <v>25.32</v>
      </c>
    </row>
    <row r="424" spans="1:8" ht="15" customHeight="1" x14ac:dyDescent="0.25">
      <c r="A424" s="45"/>
      <c r="B424" s="45"/>
      <c r="C424" s="45"/>
      <c r="D424" s="45"/>
      <c r="E424" s="45"/>
      <c r="F424" s="91" t="s">
        <v>695</v>
      </c>
      <c r="G424" s="91"/>
      <c r="H424" s="19">
        <v>7350.4</v>
      </c>
    </row>
    <row r="425" spans="1:8" ht="27" customHeight="1" x14ac:dyDescent="0.25">
      <c r="A425" s="11" t="s">
        <v>193</v>
      </c>
      <c r="B425" s="11" t="s">
        <v>193</v>
      </c>
      <c r="C425" s="12" t="s">
        <v>194</v>
      </c>
      <c r="D425" s="11" t="s">
        <v>21</v>
      </c>
      <c r="E425" s="11" t="s">
        <v>47</v>
      </c>
      <c r="F425" s="11"/>
      <c r="G425" s="13">
        <v>11.01</v>
      </c>
      <c r="H425" s="13">
        <v>143.13</v>
      </c>
    </row>
    <row r="426" spans="1:8" ht="21" customHeight="1" x14ac:dyDescent="0.25">
      <c r="A426" s="14" t="s">
        <v>193</v>
      </c>
      <c r="B426" s="14" t="s">
        <v>871</v>
      </c>
      <c r="C426" s="15" t="s">
        <v>872</v>
      </c>
      <c r="D426" s="16" t="s">
        <v>21</v>
      </c>
      <c r="E426" s="16" t="s">
        <v>47</v>
      </c>
      <c r="F426" s="17">
        <v>1</v>
      </c>
      <c r="G426" s="18">
        <v>2.66</v>
      </c>
      <c r="H426" s="18">
        <v>2.66</v>
      </c>
    </row>
    <row r="427" spans="1:8" ht="21" customHeight="1" x14ac:dyDescent="0.25">
      <c r="A427" s="14" t="s">
        <v>193</v>
      </c>
      <c r="B427" s="14" t="s">
        <v>865</v>
      </c>
      <c r="C427" s="15" t="s">
        <v>847</v>
      </c>
      <c r="D427" s="16" t="s">
        <v>21</v>
      </c>
      <c r="E427" s="16" t="s">
        <v>699</v>
      </c>
      <c r="F427" s="17">
        <v>0.14764124000000001</v>
      </c>
      <c r="G427" s="18">
        <v>23.89</v>
      </c>
      <c r="H427" s="18">
        <v>3.52</v>
      </c>
    </row>
    <row r="428" spans="1:8" ht="15" customHeight="1" x14ac:dyDescent="0.25">
      <c r="A428" s="14" t="s">
        <v>193</v>
      </c>
      <c r="B428" s="14" t="s">
        <v>866</v>
      </c>
      <c r="C428" s="15" t="s">
        <v>749</v>
      </c>
      <c r="D428" s="16" t="s">
        <v>21</v>
      </c>
      <c r="E428" s="16" t="s">
        <v>699</v>
      </c>
      <c r="F428" s="17">
        <v>0.14764124000000001</v>
      </c>
      <c r="G428" s="18">
        <v>28.27</v>
      </c>
      <c r="H428" s="18">
        <v>4.17</v>
      </c>
    </row>
    <row r="429" spans="1:8" ht="29.1" customHeight="1" x14ac:dyDescent="0.25">
      <c r="A429" s="14" t="s">
        <v>193</v>
      </c>
      <c r="B429" s="14" t="s">
        <v>873</v>
      </c>
      <c r="C429" s="15" t="s">
        <v>874</v>
      </c>
      <c r="D429" s="16" t="s">
        <v>21</v>
      </c>
      <c r="E429" s="16" t="s">
        <v>801</v>
      </c>
      <c r="F429" s="17">
        <v>8.1021999999999995E-4</v>
      </c>
      <c r="G429" s="18">
        <v>814.8</v>
      </c>
      <c r="H429" s="18">
        <v>0.66</v>
      </c>
    </row>
    <row r="430" spans="1:8" ht="15" customHeight="1" x14ac:dyDescent="0.25">
      <c r="A430" s="45"/>
      <c r="B430" s="45"/>
      <c r="C430" s="45"/>
      <c r="D430" s="45"/>
      <c r="E430" s="45"/>
      <c r="F430" s="91" t="s">
        <v>692</v>
      </c>
      <c r="G430" s="91"/>
      <c r="H430" s="19">
        <v>11.01</v>
      </c>
    </row>
    <row r="431" spans="1:8" ht="15" customHeight="1" x14ac:dyDescent="0.25">
      <c r="A431" s="45"/>
      <c r="B431" s="45"/>
      <c r="C431" s="45"/>
      <c r="D431" s="45"/>
      <c r="E431" s="45"/>
      <c r="F431" s="91" t="s">
        <v>693</v>
      </c>
      <c r="G431" s="91"/>
      <c r="H431" s="19">
        <v>2.76</v>
      </c>
    </row>
    <row r="432" spans="1:8" ht="15" customHeight="1" x14ac:dyDescent="0.25">
      <c r="A432" s="45"/>
      <c r="B432" s="45"/>
      <c r="C432" s="45"/>
      <c r="D432" s="45"/>
      <c r="E432" s="45"/>
      <c r="F432" s="91" t="s">
        <v>694</v>
      </c>
      <c r="G432" s="91"/>
      <c r="H432" s="19">
        <v>13.77</v>
      </c>
    </row>
    <row r="433" spans="1:8" ht="15" customHeight="1" x14ac:dyDescent="0.25">
      <c r="A433" s="45"/>
      <c r="B433" s="45"/>
      <c r="C433" s="45"/>
      <c r="D433" s="45"/>
      <c r="E433" s="45"/>
      <c r="F433" s="91" t="s">
        <v>695</v>
      </c>
      <c r="G433" s="91"/>
      <c r="H433" s="19">
        <v>179.01</v>
      </c>
    </row>
    <row r="434" spans="1:8" ht="27" customHeight="1" x14ac:dyDescent="0.25">
      <c r="A434" s="11" t="s">
        <v>196</v>
      </c>
      <c r="B434" s="11" t="s">
        <v>196</v>
      </c>
      <c r="C434" s="12" t="s">
        <v>197</v>
      </c>
      <c r="D434" s="11" t="s">
        <v>21</v>
      </c>
      <c r="E434" s="11" t="s">
        <v>47</v>
      </c>
      <c r="F434" s="11"/>
      <c r="G434" s="13">
        <v>16.940000000000001</v>
      </c>
      <c r="H434" s="13">
        <v>423.5</v>
      </c>
    </row>
    <row r="435" spans="1:8" ht="21" customHeight="1" x14ac:dyDescent="0.25">
      <c r="A435" s="14" t="s">
        <v>196</v>
      </c>
      <c r="B435" s="14" t="s">
        <v>871</v>
      </c>
      <c r="C435" s="15" t="s">
        <v>872</v>
      </c>
      <c r="D435" s="16" t="s">
        <v>21</v>
      </c>
      <c r="E435" s="16" t="s">
        <v>47</v>
      </c>
      <c r="F435" s="17">
        <v>1</v>
      </c>
      <c r="G435" s="18">
        <v>2.66</v>
      </c>
      <c r="H435" s="18">
        <v>2.66</v>
      </c>
    </row>
    <row r="436" spans="1:8" ht="21" customHeight="1" x14ac:dyDescent="0.25">
      <c r="A436" s="14" t="s">
        <v>196</v>
      </c>
      <c r="B436" s="14" t="s">
        <v>865</v>
      </c>
      <c r="C436" s="15" t="s">
        <v>847</v>
      </c>
      <c r="D436" s="16" t="s">
        <v>21</v>
      </c>
      <c r="E436" s="16" t="s">
        <v>699</v>
      </c>
      <c r="F436" s="17">
        <v>0.26152370000000003</v>
      </c>
      <c r="G436" s="18">
        <v>23.89</v>
      </c>
      <c r="H436" s="18">
        <v>6.24</v>
      </c>
    </row>
    <row r="437" spans="1:8" ht="15" customHeight="1" x14ac:dyDescent="0.25">
      <c r="A437" s="14" t="s">
        <v>196</v>
      </c>
      <c r="B437" s="14" t="s">
        <v>866</v>
      </c>
      <c r="C437" s="15" t="s">
        <v>749</v>
      </c>
      <c r="D437" s="16" t="s">
        <v>21</v>
      </c>
      <c r="E437" s="16" t="s">
        <v>699</v>
      </c>
      <c r="F437" s="17">
        <v>0.26152370000000003</v>
      </c>
      <c r="G437" s="18">
        <v>28.27</v>
      </c>
      <c r="H437" s="18">
        <v>7.39</v>
      </c>
    </row>
    <row r="438" spans="1:8" ht="29.1" customHeight="1" x14ac:dyDescent="0.25">
      <c r="A438" s="14" t="s">
        <v>196</v>
      </c>
      <c r="B438" s="14" t="s">
        <v>873</v>
      </c>
      <c r="C438" s="15" t="s">
        <v>874</v>
      </c>
      <c r="D438" s="16" t="s">
        <v>21</v>
      </c>
      <c r="E438" s="16" t="s">
        <v>801</v>
      </c>
      <c r="F438" s="17">
        <v>8.0882999999999997E-4</v>
      </c>
      <c r="G438" s="18">
        <v>814.8</v>
      </c>
      <c r="H438" s="18">
        <v>0.65</v>
      </c>
    </row>
    <row r="439" spans="1:8" ht="15" customHeight="1" x14ac:dyDescent="0.25">
      <c r="A439" s="45"/>
      <c r="B439" s="45"/>
      <c r="C439" s="45"/>
      <c r="D439" s="45"/>
      <c r="E439" s="45"/>
      <c r="F439" s="91" t="s">
        <v>692</v>
      </c>
      <c r="G439" s="91"/>
      <c r="H439" s="19">
        <v>16.940000000000001</v>
      </c>
    </row>
    <row r="440" spans="1:8" ht="15" customHeight="1" x14ac:dyDescent="0.25">
      <c r="A440" s="45"/>
      <c r="B440" s="45"/>
      <c r="C440" s="45"/>
      <c r="D440" s="45"/>
      <c r="E440" s="45"/>
      <c r="F440" s="91" t="s">
        <v>693</v>
      </c>
      <c r="G440" s="91"/>
      <c r="H440" s="19">
        <v>4.24</v>
      </c>
    </row>
    <row r="441" spans="1:8" ht="15" customHeight="1" x14ac:dyDescent="0.25">
      <c r="A441" s="45"/>
      <c r="B441" s="45"/>
      <c r="C441" s="45"/>
      <c r="D441" s="45"/>
      <c r="E441" s="45"/>
      <c r="F441" s="91" t="s">
        <v>694</v>
      </c>
      <c r="G441" s="91"/>
      <c r="H441" s="19">
        <v>21.18</v>
      </c>
    </row>
    <row r="442" spans="1:8" ht="15" customHeight="1" x14ac:dyDescent="0.25">
      <c r="A442" s="45"/>
      <c r="B442" s="45"/>
      <c r="C442" s="45"/>
      <c r="D442" s="45"/>
      <c r="E442" s="45"/>
      <c r="F442" s="91" t="s">
        <v>695</v>
      </c>
      <c r="G442" s="91"/>
      <c r="H442" s="19">
        <v>529.5</v>
      </c>
    </row>
    <row r="443" spans="1:8" ht="27" customHeight="1" x14ac:dyDescent="0.25">
      <c r="A443" s="11" t="s">
        <v>199</v>
      </c>
      <c r="B443" s="11" t="s">
        <v>199</v>
      </c>
      <c r="C443" s="12" t="s">
        <v>200</v>
      </c>
      <c r="D443" s="11" t="s">
        <v>21</v>
      </c>
      <c r="E443" s="11" t="s">
        <v>47</v>
      </c>
      <c r="F443" s="11"/>
      <c r="G443" s="13">
        <v>29.02</v>
      </c>
      <c r="H443" s="13">
        <v>145.1</v>
      </c>
    </row>
    <row r="444" spans="1:8" ht="21" customHeight="1" x14ac:dyDescent="0.25">
      <c r="A444" s="14" t="s">
        <v>199</v>
      </c>
      <c r="B444" s="14" t="s">
        <v>871</v>
      </c>
      <c r="C444" s="15" t="s">
        <v>872</v>
      </c>
      <c r="D444" s="16" t="s">
        <v>21</v>
      </c>
      <c r="E444" s="16" t="s">
        <v>47</v>
      </c>
      <c r="F444" s="17">
        <v>1</v>
      </c>
      <c r="G444" s="18">
        <v>2.66</v>
      </c>
      <c r="H444" s="18">
        <v>2.66</v>
      </c>
    </row>
    <row r="445" spans="1:8" ht="21" customHeight="1" x14ac:dyDescent="0.25">
      <c r="A445" s="14" t="s">
        <v>199</v>
      </c>
      <c r="B445" s="14" t="s">
        <v>865</v>
      </c>
      <c r="C445" s="15" t="s">
        <v>847</v>
      </c>
      <c r="D445" s="16" t="s">
        <v>21</v>
      </c>
      <c r="E445" s="16" t="s">
        <v>699</v>
      </c>
      <c r="F445" s="17">
        <v>0.49296881999999997</v>
      </c>
      <c r="G445" s="18">
        <v>23.89</v>
      </c>
      <c r="H445" s="18">
        <v>11.77</v>
      </c>
    </row>
    <row r="446" spans="1:8" ht="15" customHeight="1" x14ac:dyDescent="0.25">
      <c r="A446" s="14" t="s">
        <v>199</v>
      </c>
      <c r="B446" s="14" t="s">
        <v>866</v>
      </c>
      <c r="C446" s="15" t="s">
        <v>749</v>
      </c>
      <c r="D446" s="16" t="s">
        <v>21</v>
      </c>
      <c r="E446" s="16" t="s">
        <v>699</v>
      </c>
      <c r="F446" s="17">
        <v>0.49338739999999998</v>
      </c>
      <c r="G446" s="18">
        <v>28.27</v>
      </c>
      <c r="H446" s="18">
        <v>13.94</v>
      </c>
    </row>
    <row r="447" spans="1:8" ht="29.1" customHeight="1" x14ac:dyDescent="0.25">
      <c r="A447" s="14" t="s">
        <v>199</v>
      </c>
      <c r="B447" s="14" t="s">
        <v>873</v>
      </c>
      <c r="C447" s="15" t="s">
        <v>874</v>
      </c>
      <c r="D447" s="16" t="s">
        <v>21</v>
      </c>
      <c r="E447" s="16" t="s">
        <v>801</v>
      </c>
      <c r="F447" s="17">
        <v>8.0736000000000002E-4</v>
      </c>
      <c r="G447" s="18">
        <v>814.8</v>
      </c>
      <c r="H447" s="18">
        <v>0.65</v>
      </c>
    </row>
    <row r="448" spans="1:8" ht="15" customHeight="1" x14ac:dyDescent="0.25">
      <c r="A448" s="45"/>
      <c r="B448" s="45"/>
      <c r="C448" s="45"/>
      <c r="D448" s="45"/>
      <c r="E448" s="45"/>
      <c r="F448" s="91" t="s">
        <v>692</v>
      </c>
      <c r="G448" s="91"/>
      <c r="H448" s="19">
        <v>29.02</v>
      </c>
    </row>
    <row r="449" spans="1:8" ht="15" customHeight="1" x14ac:dyDescent="0.25">
      <c r="A449" s="45"/>
      <c r="B449" s="45"/>
      <c r="C449" s="45"/>
      <c r="D449" s="45"/>
      <c r="E449" s="45"/>
      <c r="F449" s="91" t="s">
        <v>693</v>
      </c>
      <c r="G449" s="91"/>
      <c r="H449" s="19">
        <v>7.27</v>
      </c>
    </row>
    <row r="450" spans="1:8" ht="15" customHeight="1" x14ac:dyDescent="0.25">
      <c r="A450" s="45"/>
      <c r="B450" s="45"/>
      <c r="C450" s="45"/>
      <c r="D450" s="45"/>
      <c r="E450" s="45"/>
      <c r="F450" s="91" t="s">
        <v>694</v>
      </c>
      <c r="G450" s="91"/>
      <c r="H450" s="19">
        <v>36.29</v>
      </c>
    </row>
    <row r="451" spans="1:8" ht="15" customHeight="1" x14ac:dyDescent="0.25">
      <c r="A451" s="45"/>
      <c r="B451" s="45"/>
      <c r="C451" s="45"/>
      <c r="D451" s="45"/>
      <c r="E451" s="45"/>
      <c r="F451" s="91" t="s">
        <v>695</v>
      </c>
      <c r="G451" s="91"/>
      <c r="H451" s="19">
        <v>181.45</v>
      </c>
    </row>
    <row r="452" spans="1:8" ht="27" customHeight="1" x14ac:dyDescent="0.25">
      <c r="A452" s="11" t="s">
        <v>202</v>
      </c>
      <c r="B452" s="11" t="s">
        <v>202</v>
      </c>
      <c r="C452" s="12" t="s">
        <v>203</v>
      </c>
      <c r="D452" s="11" t="s">
        <v>73</v>
      </c>
      <c r="E452" s="11" t="s">
        <v>47</v>
      </c>
      <c r="F452" s="11"/>
      <c r="G452" s="13">
        <v>136.06</v>
      </c>
      <c r="H452" s="13">
        <v>272.12</v>
      </c>
    </row>
    <row r="453" spans="1:8" ht="29.1" customHeight="1" x14ac:dyDescent="0.25">
      <c r="A453" s="14" t="s">
        <v>202</v>
      </c>
      <c r="B453" s="14" t="s">
        <v>875</v>
      </c>
      <c r="C453" s="15" t="s">
        <v>876</v>
      </c>
      <c r="D453" s="16" t="s">
        <v>73</v>
      </c>
      <c r="E453" s="16" t="s">
        <v>711</v>
      </c>
      <c r="F453" s="17">
        <v>0.72743906999999997</v>
      </c>
      <c r="G453" s="18">
        <v>10.88</v>
      </c>
      <c r="H453" s="18">
        <v>7.91</v>
      </c>
    </row>
    <row r="454" spans="1:8" ht="29.1" customHeight="1" x14ac:dyDescent="0.25">
      <c r="A454" s="14" t="s">
        <v>202</v>
      </c>
      <c r="B454" s="14" t="s">
        <v>877</v>
      </c>
      <c r="C454" s="15" t="s">
        <v>878</v>
      </c>
      <c r="D454" s="16" t="s">
        <v>73</v>
      </c>
      <c r="E454" s="16" t="s">
        <v>879</v>
      </c>
      <c r="F454" s="17">
        <v>0.60462468000000003</v>
      </c>
      <c r="G454" s="18">
        <v>100.14</v>
      </c>
      <c r="H454" s="18">
        <v>60.54</v>
      </c>
    </row>
    <row r="455" spans="1:8" ht="21" customHeight="1" x14ac:dyDescent="0.25">
      <c r="A455" s="14" t="s">
        <v>202</v>
      </c>
      <c r="B455" s="14" t="s">
        <v>880</v>
      </c>
      <c r="C455" s="15" t="s">
        <v>881</v>
      </c>
      <c r="D455" s="16" t="s">
        <v>73</v>
      </c>
      <c r="E455" s="16" t="s">
        <v>879</v>
      </c>
      <c r="F455" s="17">
        <v>0.45346850999999999</v>
      </c>
      <c r="G455" s="18">
        <v>6.1</v>
      </c>
      <c r="H455" s="18">
        <v>2.76</v>
      </c>
    </row>
    <row r="456" spans="1:8" ht="21" customHeight="1" x14ac:dyDescent="0.25">
      <c r="A456" s="14" t="s">
        <v>202</v>
      </c>
      <c r="B456" s="14" t="s">
        <v>882</v>
      </c>
      <c r="C456" s="15" t="s">
        <v>883</v>
      </c>
      <c r="D456" s="16" t="s">
        <v>73</v>
      </c>
      <c r="E456" s="16" t="s">
        <v>852</v>
      </c>
      <c r="F456" s="17">
        <v>3.5899590000000002E-2</v>
      </c>
      <c r="G456" s="18">
        <v>533.08000000000004</v>
      </c>
      <c r="H456" s="18">
        <v>19.13</v>
      </c>
    </row>
    <row r="457" spans="1:8" ht="21" customHeight="1" x14ac:dyDescent="0.25">
      <c r="A457" s="14" t="s">
        <v>202</v>
      </c>
      <c r="B457" s="14" t="s">
        <v>853</v>
      </c>
      <c r="C457" s="15" t="s">
        <v>854</v>
      </c>
      <c r="D457" s="16" t="s">
        <v>73</v>
      </c>
      <c r="E457" s="16" t="s">
        <v>852</v>
      </c>
      <c r="F457" s="17">
        <v>0.11809074999999999</v>
      </c>
      <c r="G457" s="18">
        <v>50.76</v>
      </c>
      <c r="H457" s="18">
        <v>5.99</v>
      </c>
    </row>
    <row r="458" spans="1:8" ht="21" customHeight="1" x14ac:dyDescent="0.25">
      <c r="A458" s="14" t="s">
        <v>202</v>
      </c>
      <c r="B458" s="14" t="s">
        <v>884</v>
      </c>
      <c r="C458" s="15" t="s">
        <v>885</v>
      </c>
      <c r="D458" s="16" t="s">
        <v>73</v>
      </c>
      <c r="E458" s="16" t="s">
        <v>879</v>
      </c>
      <c r="F458" s="17">
        <v>0.28492938000000001</v>
      </c>
      <c r="G458" s="18">
        <v>84.24</v>
      </c>
      <c r="H458" s="18">
        <v>24</v>
      </c>
    </row>
    <row r="459" spans="1:8" ht="21" customHeight="1" x14ac:dyDescent="0.25">
      <c r="A459" s="14" t="s">
        <v>202</v>
      </c>
      <c r="B459" s="14" t="s">
        <v>886</v>
      </c>
      <c r="C459" s="15" t="s">
        <v>887</v>
      </c>
      <c r="D459" s="16" t="s">
        <v>73</v>
      </c>
      <c r="E459" s="16" t="s">
        <v>879</v>
      </c>
      <c r="F459" s="17">
        <v>0.45346850999999999</v>
      </c>
      <c r="G459" s="18">
        <v>34.69</v>
      </c>
      <c r="H459" s="18">
        <v>15.73</v>
      </c>
    </row>
    <row r="460" spans="1:8" ht="15" customHeight="1" x14ac:dyDescent="0.25">
      <c r="A460" s="45"/>
      <c r="B460" s="45"/>
      <c r="C460" s="45"/>
      <c r="D460" s="45"/>
      <c r="E460" s="45"/>
      <c r="F460" s="91" t="s">
        <v>692</v>
      </c>
      <c r="G460" s="91"/>
      <c r="H460" s="19">
        <v>136.06</v>
      </c>
    </row>
    <row r="461" spans="1:8" ht="15" customHeight="1" x14ac:dyDescent="0.25">
      <c r="A461" s="45"/>
      <c r="B461" s="45"/>
      <c r="C461" s="45"/>
      <c r="D461" s="45"/>
      <c r="E461" s="45"/>
      <c r="F461" s="91" t="s">
        <v>693</v>
      </c>
      <c r="G461" s="91"/>
      <c r="H461" s="19">
        <v>34.08</v>
      </c>
    </row>
    <row r="462" spans="1:8" ht="15" customHeight="1" x14ac:dyDescent="0.25">
      <c r="A462" s="45"/>
      <c r="B462" s="45"/>
      <c r="C462" s="45"/>
      <c r="D462" s="45"/>
      <c r="E462" s="45"/>
      <c r="F462" s="91" t="s">
        <v>694</v>
      </c>
      <c r="G462" s="91"/>
      <c r="H462" s="19">
        <v>170.14</v>
      </c>
    </row>
    <row r="463" spans="1:8" ht="15" customHeight="1" x14ac:dyDescent="0.25">
      <c r="A463" s="45"/>
      <c r="B463" s="45"/>
      <c r="C463" s="45"/>
      <c r="D463" s="45"/>
      <c r="E463" s="45"/>
      <c r="F463" s="91" t="s">
        <v>695</v>
      </c>
      <c r="G463" s="91"/>
      <c r="H463" s="19">
        <v>340.28</v>
      </c>
    </row>
    <row r="464" spans="1:8" ht="36" customHeight="1" x14ac:dyDescent="0.25">
      <c r="A464" s="11" t="s">
        <v>207</v>
      </c>
      <c r="B464" s="11" t="s">
        <v>207</v>
      </c>
      <c r="C464" s="12" t="s">
        <v>208</v>
      </c>
      <c r="D464" s="11" t="s">
        <v>21</v>
      </c>
      <c r="E464" s="11" t="s">
        <v>129</v>
      </c>
      <c r="F464" s="11"/>
      <c r="G464" s="13">
        <v>6.59</v>
      </c>
      <c r="H464" s="13">
        <v>4897.03</v>
      </c>
    </row>
    <row r="465" spans="1:8" ht="29.1" customHeight="1" x14ac:dyDescent="0.25">
      <c r="A465" s="14" t="s">
        <v>207</v>
      </c>
      <c r="B465" s="14" t="s">
        <v>888</v>
      </c>
      <c r="C465" s="15" t="s">
        <v>889</v>
      </c>
      <c r="D465" s="16" t="s">
        <v>21</v>
      </c>
      <c r="E465" s="16" t="s">
        <v>129</v>
      </c>
      <c r="F465" s="17">
        <v>1.2434000000000001</v>
      </c>
      <c r="G465" s="18">
        <v>3.79</v>
      </c>
      <c r="H465" s="18">
        <v>4.71</v>
      </c>
    </row>
    <row r="466" spans="1:8" ht="21" customHeight="1" x14ac:dyDescent="0.25">
      <c r="A466" s="14" t="s">
        <v>207</v>
      </c>
      <c r="B466" s="14" t="s">
        <v>890</v>
      </c>
      <c r="C466" s="15" t="s">
        <v>891</v>
      </c>
      <c r="D466" s="16" t="s">
        <v>21</v>
      </c>
      <c r="E466" s="16" t="s">
        <v>47</v>
      </c>
      <c r="F466" s="17">
        <v>9.4000000000000004E-3</v>
      </c>
      <c r="G466" s="18">
        <v>6.51</v>
      </c>
      <c r="H466" s="18">
        <v>0.06</v>
      </c>
    </row>
    <row r="467" spans="1:8" ht="21" customHeight="1" x14ac:dyDescent="0.25">
      <c r="A467" s="14" t="s">
        <v>207</v>
      </c>
      <c r="B467" s="14" t="s">
        <v>865</v>
      </c>
      <c r="C467" s="15" t="s">
        <v>847</v>
      </c>
      <c r="D467" s="16" t="s">
        <v>21</v>
      </c>
      <c r="E467" s="16" t="s">
        <v>699</v>
      </c>
      <c r="F467" s="17">
        <v>3.5082889999999999E-2</v>
      </c>
      <c r="G467" s="18">
        <v>23.89</v>
      </c>
      <c r="H467" s="18">
        <v>0.83</v>
      </c>
    </row>
    <row r="468" spans="1:8" ht="15" customHeight="1" x14ac:dyDescent="0.25">
      <c r="A468" s="14" t="s">
        <v>207</v>
      </c>
      <c r="B468" s="14" t="s">
        <v>866</v>
      </c>
      <c r="C468" s="15" t="s">
        <v>749</v>
      </c>
      <c r="D468" s="16" t="s">
        <v>21</v>
      </c>
      <c r="E468" s="16" t="s">
        <v>699</v>
      </c>
      <c r="F468" s="17">
        <v>3.5147739999999997E-2</v>
      </c>
      <c r="G468" s="18">
        <v>28.27</v>
      </c>
      <c r="H468" s="18">
        <v>0.99</v>
      </c>
    </row>
    <row r="469" spans="1:8" ht="15" customHeight="1" x14ac:dyDescent="0.25">
      <c r="A469" s="45"/>
      <c r="B469" s="45"/>
      <c r="C469" s="45"/>
      <c r="D469" s="45"/>
      <c r="E469" s="45"/>
      <c r="F469" s="91" t="s">
        <v>692</v>
      </c>
      <c r="G469" s="91"/>
      <c r="H469" s="19">
        <v>6.59</v>
      </c>
    </row>
    <row r="470" spans="1:8" ht="15" customHeight="1" x14ac:dyDescent="0.25">
      <c r="A470" s="45"/>
      <c r="B470" s="45"/>
      <c r="C470" s="45"/>
      <c r="D470" s="45"/>
      <c r="E470" s="45"/>
      <c r="F470" s="91" t="s">
        <v>693</v>
      </c>
      <c r="G470" s="91"/>
      <c r="H470" s="19">
        <v>1.65</v>
      </c>
    </row>
    <row r="471" spans="1:8" ht="15" customHeight="1" x14ac:dyDescent="0.25">
      <c r="A471" s="45"/>
      <c r="B471" s="45"/>
      <c r="C471" s="45"/>
      <c r="D471" s="45"/>
      <c r="E471" s="45"/>
      <c r="F471" s="91" t="s">
        <v>694</v>
      </c>
      <c r="G471" s="91"/>
      <c r="H471" s="19">
        <v>8.24</v>
      </c>
    </row>
    <row r="472" spans="1:8" ht="15" customHeight="1" x14ac:dyDescent="0.25">
      <c r="A472" s="45"/>
      <c r="B472" s="45"/>
      <c r="C472" s="45"/>
      <c r="D472" s="45"/>
      <c r="E472" s="45"/>
      <c r="F472" s="91" t="s">
        <v>695</v>
      </c>
      <c r="G472" s="91"/>
      <c r="H472" s="19">
        <v>6123.14</v>
      </c>
    </row>
    <row r="473" spans="1:8" ht="36" customHeight="1" x14ac:dyDescent="0.25">
      <c r="A473" s="11" t="s">
        <v>210</v>
      </c>
      <c r="B473" s="11" t="s">
        <v>210</v>
      </c>
      <c r="C473" s="12" t="s">
        <v>211</v>
      </c>
      <c r="D473" s="11" t="s">
        <v>21</v>
      </c>
      <c r="E473" s="11" t="s">
        <v>129</v>
      </c>
      <c r="F473" s="11"/>
      <c r="G473" s="13">
        <v>9.1999999999999993</v>
      </c>
      <c r="H473" s="13">
        <v>6025.08</v>
      </c>
    </row>
    <row r="474" spans="1:8" ht="29.1" customHeight="1" x14ac:dyDescent="0.25">
      <c r="A474" s="14" t="s">
        <v>210</v>
      </c>
      <c r="B474" s="14" t="s">
        <v>892</v>
      </c>
      <c r="C474" s="15" t="s">
        <v>893</v>
      </c>
      <c r="D474" s="16" t="s">
        <v>21</v>
      </c>
      <c r="E474" s="16" t="s">
        <v>129</v>
      </c>
      <c r="F474" s="17">
        <v>1.2434000000000001</v>
      </c>
      <c r="G474" s="18">
        <v>5.45</v>
      </c>
      <c r="H474" s="18">
        <v>6.77</v>
      </c>
    </row>
    <row r="475" spans="1:8" ht="21" customHeight="1" x14ac:dyDescent="0.25">
      <c r="A475" s="14" t="s">
        <v>210</v>
      </c>
      <c r="B475" s="14" t="s">
        <v>890</v>
      </c>
      <c r="C475" s="15" t="s">
        <v>891</v>
      </c>
      <c r="D475" s="16" t="s">
        <v>21</v>
      </c>
      <c r="E475" s="16" t="s">
        <v>47</v>
      </c>
      <c r="F475" s="17">
        <v>9.4000000000000004E-3</v>
      </c>
      <c r="G475" s="18">
        <v>6.51</v>
      </c>
      <c r="H475" s="18">
        <v>0.06</v>
      </c>
    </row>
    <row r="476" spans="1:8" ht="21" customHeight="1" x14ac:dyDescent="0.25">
      <c r="A476" s="14" t="s">
        <v>210</v>
      </c>
      <c r="B476" s="14" t="s">
        <v>865</v>
      </c>
      <c r="C476" s="15" t="s">
        <v>847</v>
      </c>
      <c r="D476" s="16" t="s">
        <v>21</v>
      </c>
      <c r="E476" s="16" t="s">
        <v>699</v>
      </c>
      <c r="F476" s="17">
        <v>4.5470660000000003E-2</v>
      </c>
      <c r="G476" s="18">
        <v>23.89</v>
      </c>
      <c r="H476" s="18">
        <v>1.08</v>
      </c>
    </row>
    <row r="477" spans="1:8" ht="15" customHeight="1" x14ac:dyDescent="0.25">
      <c r="A477" s="14" t="s">
        <v>210</v>
      </c>
      <c r="B477" s="14" t="s">
        <v>866</v>
      </c>
      <c r="C477" s="15" t="s">
        <v>749</v>
      </c>
      <c r="D477" s="16" t="s">
        <v>21</v>
      </c>
      <c r="E477" s="16" t="s">
        <v>699</v>
      </c>
      <c r="F477" s="17">
        <v>4.5889239999999998E-2</v>
      </c>
      <c r="G477" s="18">
        <v>28.27</v>
      </c>
      <c r="H477" s="18">
        <v>1.29</v>
      </c>
    </row>
    <row r="478" spans="1:8" ht="15" customHeight="1" x14ac:dyDescent="0.25">
      <c r="A478" s="45"/>
      <c r="B478" s="45"/>
      <c r="C478" s="45"/>
      <c r="D478" s="45"/>
      <c r="E478" s="45"/>
      <c r="F478" s="91" t="s">
        <v>692</v>
      </c>
      <c r="G478" s="91"/>
      <c r="H478" s="19">
        <v>9.1999999999999993</v>
      </c>
    </row>
    <row r="479" spans="1:8" ht="15" customHeight="1" x14ac:dyDescent="0.25">
      <c r="A479" s="45"/>
      <c r="B479" s="45"/>
      <c r="C479" s="45"/>
      <c r="D479" s="45"/>
      <c r="E479" s="45"/>
      <c r="F479" s="91" t="s">
        <v>693</v>
      </c>
      <c r="G479" s="91"/>
      <c r="H479" s="19">
        <v>2.2999999999999998</v>
      </c>
    </row>
    <row r="480" spans="1:8" ht="15" customHeight="1" x14ac:dyDescent="0.25">
      <c r="A480" s="45"/>
      <c r="B480" s="45"/>
      <c r="C480" s="45"/>
      <c r="D480" s="45"/>
      <c r="E480" s="45"/>
      <c r="F480" s="91" t="s">
        <v>694</v>
      </c>
      <c r="G480" s="91"/>
      <c r="H480" s="19">
        <v>11.5</v>
      </c>
    </row>
    <row r="481" spans="1:8" ht="15" customHeight="1" x14ac:dyDescent="0.25">
      <c r="A481" s="45"/>
      <c r="B481" s="45"/>
      <c r="C481" s="45"/>
      <c r="D481" s="45"/>
      <c r="E481" s="45"/>
      <c r="F481" s="91" t="s">
        <v>695</v>
      </c>
      <c r="G481" s="91"/>
      <c r="H481" s="19">
        <v>7531.35</v>
      </c>
    </row>
    <row r="482" spans="1:8" ht="36" customHeight="1" x14ac:dyDescent="0.25">
      <c r="A482" s="11" t="s">
        <v>213</v>
      </c>
      <c r="B482" s="11" t="s">
        <v>213</v>
      </c>
      <c r="C482" s="12" t="s">
        <v>214</v>
      </c>
      <c r="D482" s="11" t="s">
        <v>21</v>
      </c>
      <c r="E482" s="11" t="s">
        <v>129</v>
      </c>
      <c r="F482" s="11"/>
      <c r="G482" s="13">
        <v>25.05</v>
      </c>
      <c r="H482" s="13">
        <v>1362.72</v>
      </c>
    </row>
    <row r="483" spans="1:8" ht="38.1" customHeight="1" x14ac:dyDescent="0.25">
      <c r="A483" s="14" t="s">
        <v>213</v>
      </c>
      <c r="B483" s="14" t="s">
        <v>894</v>
      </c>
      <c r="C483" s="15" t="s">
        <v>895</v>
      </c>
      <c r="D483" s="16" t="s">
        <v>21</v>
      </c>
      <c r="E483" s="16" t="s">
        <v>129</v>
      </c>
      <c r="F483" s="17">
        <v>1.2434000000000001</v>
      </c>
      <c r="G483" s="18">
        <v>15.83</v>
      </c>
      <c r="H483" s="18">
        <v>19.68</v>
      </c>
    </row>
    <row r="484" spans="1:8" ht="21" customHeight="1" x14ac:dyDescent="0.25">
      <c r="A484" s="14" t="s">
        <v>213</v>
      </c>
      <c r="B484" s="14" t="s">
        <v>890</v>
      </c>
      <c r="C484" s="15" t="s">
        <v>891</v>
      </c>
      <c r="D484" s="16" t="s">
        <v>21</v>
      </c>
      <c r="E484" s="16" t="s">
        <v>47</v>
      </c>
      <c r="F484" s="17">
        <v>9.4000000000000004E-3</v>
      </c>
      <c r="G484" s="18">
        <v>6.51</v>
      </c>
      <c r="H484" s="18">
        <v>0.06</v>
      </c>
    </row>
    <row r="485" spans="1:8" ht="21" customHeight="1" x14ac:dyDescent="0.25">
      <c r="A485" s="14" t="s">
        <v>213</v>
      </c>
      <c r="B485" s="14" t="s">
        <v>865</v>
      </c>
      <c r="C485" s="15" t="s">
        <v>847</v>
      </c>
      <c r="D485" s="16" t="s">
        <v>21</v>
      </c>
      <c r="E485" s="16" t="s">
        <v>699</v>
      </c>
      <c r="F485" s="17">
        <v>0.10197592</v>
      </c>
      <c r="G485" s="18">
        <v>23.89</v>
      </c>
      <c r="H485" s="18">
        <v>2.4300000000000002</v>
      </c>
    </row>
    <row r="486" spans="1:8" ht="15" customHeight="1" x14ac:dyDescent="0.25">
      <c r="A486" s="14" t="s">
        <v>213</v>
      </c>
      <c r="B486" s="14" t="s">
        <v>866</v>
      </c>
      <c r="C486" s="15" t="s">
        <v>749</v>
      </c>
      <c r="D486" s="16" t="s">
        <v>21</v>
      </c>
      <c r="E486" s="16" t="s">
        <v>699</v>
      </c>
      <c r="F486" s="17">
        <v>0.10210561999999999</v>
      </c>
      <c r="G486" s="18">
        <v>28.27</v>
      </c>
      <c r="H486" s="18">
        <v>2.88</v>
      </c>
    </row>
    <row r="487" spans="1:8" ht="15" customHeight="1" x14ac:dyDescent="0.25">
      <c r="A487" s="45"/>
      <c r="B487" s="45"/>
      <c r="C487" s="45"/>
      <c r="D487" s="45"/>
      <c r="E487" s="45"/>
      <c r="F487" s="91" t="s">
        <v>692</v>
      </c>
      <c r="G487" s="91"/>
      <c r="H487" s="19">
        <v>25.05</v>
      </c>
    </row>
    <row r="488" spans="1:8" ht="15" customHeight="1" x14ac:dyDescent="0.25">
      <c r="A488" s="45"/>
      <c r="B488" s="45"/>
      <c r="C488" s="45"/>
      <c r="D488" s="45"/>
      <c r="E488" s="45"/>
      <c r="F488" s="91" t="s">
        <v>693</v>
      </c>
      <c r="G488" s="91"/>
      <c r="H488" s="19">
        <v>6.28</v>
      </c>
    </row>
    <row r="489" spans="1:8" ht="15" customHeight="1" x14ac:dyDescent="0.25">
      <c r="A489" s="45"/>
      <c r="B489" s="45"/>
      <c r="C489" s="45"/>
      <c r="D489" s="45"/>
      <c r="E489" s="45"/>
      <c r="F489" s="91" t="s">
        <v>694</v>
      </c>
      <c r="G489" s="91"/>
      <c r="H489" s="19">
        <v>31.33</v>
      </c>
    </row>
    <row r="490" spans="1:8" ht="15" customHeight="1" x14ac:dyDescent="0.25">
      <c r="A490" s="45"/>
      <c r="B490" s="45"/>
      <c r="C490" s="45"/>
      <c r="D490" s="45"/>
      <c r="E490" s="45"/>
      <c r="F490" s="91" t="s">
        <v>695</v>
      </c>
      <c r="G490" s="91"/>
      <c r="H490" s="19">
        <v>1704.35</v>
      </c>
    </row>
    <row r="491" spans="1:8" ht="27" customHeight="1" x14ac:dyDescent="0.25">
      <c r="A491" s="11" t="s">
        <v>218</v>
      </c>
      <c r="B491" s="11" t="s">
        <v>218</v>
      </c>
      <c r="C491" s="12" t="s">
        <v>219</v>
      </c>
      <c r="D491" s="11" t="s">
        <v>21</v>
      </c>
      <c r="E491" s="11" t="s">
        <v>47</v>
      </c>
      <c r="F491" s="11"/>
      <c r="G491" s="13">
        <v>28.16</v>
      </c>
      <c r="H491" s="13">
        <v>309.76</v>
      </c>
    </row>
    <row r="492" spans="1:8" ht="38.1" customHeight="1" x14ac:dyDescent="0.25">
      <c r="A492" s="14" t="s">
        <v>218</v>
      </c>
      <c r="B492" s="14" t="s">
        <v>896</v>
      </c>
      <c r="C492" s="15" t="s">
        <v>897</v>
      </c>
      <c r="D492" s="16" t="s">
        <v>21</v>
      </c>
      <c r="E492" s="16" t="s">
        <v>47</v>
      </c>
      <c r="F492" s="17">
        <v>0.93339958999999995</v>
      </c>
      <c r="G492" s="18">
        <v>10.6</v>
      </c>
      <c r="H492" s="18">
        <v>9.89</v>
      </c>
    </row>
    <row r="493" spans="1:8" ht="29.1" customHeight="1" x14ac:dyDescent="0.25">
      <c r="A493" s="14" t="s">
        <v>218</v>
      </c>
      <c r="B493" s="14" t="s">
        <v>898</v>
      </c>
      <c r="C493" s="15" t="s">
        <v>899</v>
      </c>
      <c r="D493" s="16" t="s">
        <v>21</v>
      </c>
      <c r="E493" s="16" t="s">
        <v>47</v>
      </c>
      <c r="F493" s="17">
        <v>0.93339958999999995</v>
      </c>
      <c r="G493" s="18">
        <v>19.579999999999998</v>
      </c>
      <c r="H493" s="18">
        <v>18.27</v>
      </c>
    </row>
    <row r="494" spans="1:8" ht="15" customHeight="1" x14ac:dyDescent="0.25">
      <c r="A494" s="45"/>
      <c r="B494" s="45"/>
      <c r="C494" s="45"/>
      <c r="D494" s="45"/>
      <c r="E494" s="45"/>
      <c r="F494" s="91" t="s">
        <v>692</v>
      </c>
      <c r="G494" s="91"/>
      <c r="H494" s="19">
        <v>28.16</v>
      </c>
    </row>
    <row r="495" spans="1:8" ht="15" customHeight="1" x14ac:dyDescent="0.25">
      <c r="A495" s="45"/>
      <c r="B495" s="45"/>
      <c r="C495" s="45"/>
      <c r="D495" s="45"/>
      <c r="E495" s="45"/>
      <c r="F495" s="91" t="s">
        <v>693</v>
      </c>
      <c r="G495" s="91"/>
      <c r="H495" s="19">
        <v>7.05</v>
      </c>
    </row>
    <row r="496" spans="1:8" ht="15" customHeight="1" x14ac:dyDescent="0.25">
      <c r="A496" s="45"/>
      <c r="B496" s="45"/>
      <c r="C496" s="45"/>
      <c r="D496" s="45"/>
      <c r="E496" s="45"/>
      <c r="F496" s="91" t="s">
        <v>694</v>
      </c>
      <c r="G496" s="91"/>
      <c r="H496" s="19">
        <v>35.21</v>
      </c>
    </row>
    <row r="497" spans="1:8" ht="15" customHeight="1" x14ac:dyDescent="0.25">
      <c r="A497" s="45"/>
      <c r="B497" s="45"/>
      <c r="C497" s="45"/>
      <c r="D497" s="45"/>
      <c r="E497" s="45"/>
      <c r="F497" s="91" t="s">
        <v>695</v>
      </c>
      <c r="G497" s="91"/>
      <c r="H497" s="19">
        <v>387.31</v>
      </c>
    </row>
    <row r="498" spans="1:8" ht="27" customHeight="1" x14ac:dyDescent="0.25">
      <c r="A498" s="11" t="s">
        <v>221</v>
      </c>
      <c r="B498" s="11" t="s">
        <v>221</v>
      </c>
      <c r="C498" s="12" t="s">
        <v>222</v>
      </c>
      <c r="D498" s="11" t="s">
        <v>21</v>
      </c>
      <c r="E498" s="11" t="s">
        <v>47</v>
      </c>
      <c r="F498" s="11"/>
      <c r="G498" s="13">
        <v>31.66</v>
      </c>
      <c r="H498" s="13">
        <v>411.58</v>
      </c>
    </row>
    <row r="499" spans="1:8" ht="38.1" customHeight="1" x14ac:dyDescent="0.25">
      <c r="A499" s="14" t="s">
        <v>221</v>
      </c>
      <c r="B499" s="14" t="s">
        <v>896</v>
      </c>
      <c r="C499" s="15" t="s">
        <v>897</v>
      </c>
      <c r="D499" s="16" t="s">
        <v>21</v>
      </c>
      <c r="E499" s="16" t="s">
        <v>47</v>
      </c>
      <c r="F499" s="17">
        <v>0.92901142999999997</v>
      </c>
      <c r="G499" s="18">
        <v>10.6</v>
      </c>
      <c r="H499" s="18">
        <v>9.84</v>
      </c>
    </row>
    <row r="500" spans="1:8" ht="29.1" customHeight="1" x14ac:dyDescent="0.25">
      <c r="A500" s="14" t="s">
        <v>221</v>
      </c>
      <c r="B500" s="14" t="s">
        <v>900</v>
      </c>
      <c r="C500" s="15" t="s">
        <v>901</v>
      </c>
      <c r="D500" s="16" t="s">
        <v>21</v>
      </c>
      <c r="E500" s="16" t="s">
        <v>47</v>
      </c>
      <c r="F500" s="17">
        <v>0.92901142999999997</v>
      </c>
      <c r="G500" s="18">
        <v>23.49</v>
      </c>
      <c r="H500" s="18">
        <v>21.82</v>
      </c>
    </row>
    <row r="501" spans="1:8" ht="15" customHeight="1" x14ac:dyDescent="0.25">
      <c r="A501" s="45"/>
      <c r="B501" s="45"/>
      <c r="C501" s="45"/>
      <c r="D501" s="45"/>
      <c r="E501" s="45"/>
      <c r="F501" s="91" t="s">
        <v>692</v>
      </c>
      <c r="G501" s="91"/>
      <c r="H501" s="19">
        <v>31.66</v>
      </c>
    </row>
    <row r="502" spans="1:8" ht="15" customHeight="1" x14ac:dyDescent="0.25">
      <c r="A502" s="45"/>
      <c r="B502" s="45"/>
      <c r="C502" s="45"/>
      <c r="D502" s="45"/>
      <c r="E502" s="45"/>
      <c r="F502" s="91" t="s">
        <v>693</v>
      </c>
      <c r="G502" s="91"/>
      <c r="H502" s="19">
        <v>7.93</v>
      </c>
    </row>
    <row r="503" spans="1:8" ht="15" customHeight="1" x14ac:dyDescent="0.25">
      <c r="A503" s="45"/>
      <c r="B503" s="45"/>
      <c r="C503" s="45"/>
      <c r="D503" s="45"/>
      <c r="E503" s="45"/>
      <c r="F503" s="91" t="s">
        <v>694</v>
      </c>
      <c r="G503" s="91"/>
      <c r="H503" s="19">
        <v>39.590000000000003</v>
      </c>
    </row>
    <row r="504" spans="1:8" ht="15" customHeight="1" x14ac:dyDescent="0.25">
      <c r="A504" s="45"/>
      <c r="B504" s="45"/>
      <c r="C504" s="45"/>
      <c r="D504" s="45"/>
      <c r="E504" s="45"/>
      <c r="F504" s="91" t="s">
        <v>695</v>
      </c>
      <c r="G504" s="91"/>
      <c r="H504" s="19">
        <v>514.66999999999996</v>
      </c>
    </row>
    <row r="505" spans="1:8" ht="27" customHeight="1" x14ac:dyDescent="0.25">
      <c r="A505" s="11" t="s">
        <v>224</v>
      </c>
      <c r="B505" s="11" t="s">
        <v>224</v>
      </c>
      <c r="C505" s="12" t="s">
        <v>225</v>
      </c>
      <c r="D505" s="11" t="s">
        <v>21</v>
      </c>
      <c r="E505" s="11" t="s">
        <v>47</v>
      </c>
      <c r="F505" s="11"/>
      <c r="G505" s="13">
        <v>40.700000000000003</v>
      </c>
      <c r="H505" s="13">
        <v>162.80000000000001</v>
      </c>
    </row>
    <row r="506" spans="1:8" ht="38.1" customHeight="1" x14ac:dyDescent="0.25">
      <c r="A506" s="14" t="s">
        <v>224</v>
      </c>
      <c r="B506" s="14" t="s">
        <v>896</v>
      </c>
      <c r="C506" s="15" t="s">
        <v>897</v>
      </c>
      <c r="D506" s="16" t="s">
        <v>21</v>
      </c>
      <c r="E506" s="16" t="s">
        <v>47</v>
      </c>
      <c r="F506" s="17">
        <v>0.92104070999999998</v>
      </c>
      <c r="G506" s="18">
        <v>10.6</v>
      </c>
      <c r="H506" s="18">
        <v>9.76</v>
      </c>
    </row>
    <row r="507" spans="1:8" ht="29.1" customHeight="1" x14ac:dyDescent="0.25">
      <c r="A507" s="14" t="s">
        <v>224</v>
      </c>
      <c r="B507" s="14" t="s">
        <v>902</v>
      </c>
      <c r="C507" s="15" t="s">
        <v>903</v>
      </c>
      <c r="D507" s="16" t="s">
        <v>21</v>
      </c>
      <c r="E507" s="16" t="s">
        <v>47</v>
      </c>
      <c r="F507" s="17">
        <v>0.92104070999999998</v>
      </c>
      <c r="G507" s="18">
        <v>33.6</v>
      </c>
      <c r="H507" s="18">
        <v>30.94</v>
      </c>
    </row>
    <row r="508" spans="1:8" ht="15" customHeight="1" x14ac:dyDescent="0.25">
      <c r="A508" s="45"/>
      <c r="B508" s="45"/>
      <c r="C508" s="45"/>
      <c r="D508" s="45"/>
      <c r="E508" s="45"/>
      <c r="F508" s="91" t="s">
        <v>692</v>
      </c>
      <c r="G508" s="91"/>
      <c r="H508" s="19">
        <v>40.700000000000003</v>
      </c>
    </row>
    <row r="509" spans="1:8" ht="15" customHeight="1" x14ac:dyDescent="0.25">
      <c r="A509" s="45"/>
      <c r="B509" s="45"/>
      <c r="C509" s="45"/>
      <c r="D509" s="45"/>
      <c r="E509" s="45"/>
      <c r="F509" s="91" t="s">
        <v>693</v>
      </c>
      <c r="G509" s="91"/>
      <c r="H509" s="19">
        <v>10.199999999999999</v>
      </c>
    </row>
    <row r="510" spans="1:8" ht="15" customHeight="1" x14ac:dyDescent="0.25">
      <c r="A510" s="45"/>
      <c r="B510" s="45"/>
      <c r="C510" s="45"/>
      <c r="D510" s="45"/>
      <c r="E510" s="45"/>
      <c r="F510" s="91" t="s">
        <v>694</v>
      </c>
      <c r="G510" s="91"/>
      <c r="H510" s="19">
        <v>50.9</v>
      </c>
    </row>
    <row r="511" spans="1:8" ht="15" customHeight="1" x14ac:dyDescent="0.25">
      <c r="A511" s="45"/>
      <c r="B511" s="45"/>
      <c r="C511" s="45"/>
      <c r="D511" s="45"/>
      <c r="E511" s="45"/>
      <c r="F511" s="91" t="s">
        <v>695</v>
      </c>
      <c r="G511" s="91"/>
      <c r="H511" s="19">
        <v>203.6</v>
      </c>
    </row>
    <row r="512" spans="1:8" ht="27" customHeight="1" x14ac:dyDescent="0.25">
      <c r="A512" s="11" t="s">
        <v>227</v>
      </c>
      <c r="B512" s="11" t="s">
        <v>227</v>
      </c>
      <c r="C512" s="12" t="s">
        <v>228</v>
      </c>
      <c r="D512" s="11" t="s">
        <v>21</v>
      </c>
      <c r="E512" s="11" t="s">
        <v>47</v>
      </c>
      <c r="F512" s="11"/>
      <c r="G512" s="13">
        <v>33.61</v>
      </c>
      <c r="H512" s="13">
        <v>134.44</v>
      </c>
    </row>
    <row r="513" spans="1:8" ht="38.1" customHeight="1" x14ac:dyDescent="0.25">
      <c r="A513" s="14" t="s">
        <v>227</v>
      </c>
      <c r="B513" s="14" t="s">
        <v>896</v>
      </c>
      <c r="C513" s="15" t="s">
        <v>897</v>
      </c>
      <c r="D513" s="16" t="s">
        <v>21</v>
      </c>
      <c r="E513" s="16" t="s">
        <v>47</v>
      </c>
      <c r="F513" s="17">
        <v>0.93285236999999999</v>
      </c>
      <c r="G513" s="18">
        <v>10.6</v>
      </c>
      <c r="H513" s="18">
        <v>9.8800000000000008</v>
      </c>
    </row>
    <row r="514" spans="1:8" ht="29.1" customHeight="1" x14ac:dyDescent="0.25">
      <c r="A514" s="14" t="s">
        <v>227</v>
      </c>
      <c r="B514" s="14" t="s">
        <v>904</v>
      </c>
      <c r="C514" s="15" t="s">
        <v>905</v>
      </c>
      <c r="D514" s="16" t="s">
        <v>21</v>
      </c>
      <c r="E514" s="16" t="s">
        <v>47</v>
      </c>
      <c r="F514" s="17">
        <v>0.93285236999999999</v>
      </c>
      <c r="G514" s="18">
        <v>25.44</v>
      </c>
      <c r="H514" s="18">
        <v>23.73</v>
      </c>
    </row>
    <row r="515" spans="1:8" ht="15" customHeight="1" x14ac:dyDescent="0.25">
      <c r="A515" s="45"/>
      <c r="B515" s="45"/>
      <c r="C515" s="45"/>
      <c r="D515" s="45"/>
      <c r="E515" s="45"/>
      <c r="F515" s="91" t="s">
        <v>692</v>
      </c>
      <c r="G515" s="91"/>
      <c r="H515" s="19">
        <v>33.61</v>
      </c>
    </row>
    <row r="516" spans="1:8" ht="15" customHeight="1" x14ac:dyDescent="0.25">
      <c r="A516" s="45"/>
      <c r="B516" s="45"/>
      <c r="C516" s="45"/>
      <c r="D516" s="45"/>
      <c r="E516" s="45"/>
      <c r="F516" s="91" t="s">
        <v>693</v>
      </c>
      <c r="G516" s="91"/>
      <c r="H516" s="19">
        <v>8.42</v>
      </c>
    </row>
    <row r="517" spans="1:8" ht="15" customHeight="1" x14ac:dyDescent="0.25">
      <c r="A517" s="45"/>
      <c r="B517" s="45"/>
      <c r="C517" s="45"/>
      <c r="D517" s="45"/>
      <c r="E517" s="45"/>
      <c r="F517" s="91" t="s">
        <v>694</v>
      </c>
      <c r="G517" s="91"/>
      <c r="H517" s="19">
        <v>42.03</v>
      </c>
    </row>
    <row r="518" spans="1:8" ht="15" customHeight="1" x14ac:dyDescent="0.25">
      <c r="A518" s="45"/>
      <c r="B518" s="45"/>
      <c r="C518" s="45"/>
      <c r="D518" s="45"/>
      <c r="E518" s="45"/>
      <c r="F518" s="91" t="s">
        <v>695</v>
      </c>
      <c r="G518" s="91"/>
      <c r="H518" s="19">
        <v>168.12</v>
      </c>
    </row>
    <row r="519" spans="1:8" ht="27" customHeight="1" x14ac:dyDescent="0.25">
      <c r="A519" s="11" t="s">
        <v>230</v>
      </c>
      <c r="B519" s="11" t="s">
        <v>230</v>
      </c>
      <c r="C519" s="12" t="s">
        <v>231</v>
      </c>
      <c r="D519" s="11" t="s">
        <v>21</v>
      </c>
      <c r="E519" s="11" t="s">
        <v>47</v>
      </c>
      <c r="F519" s="11"/>
      <c r="G519" s="13">
        <v>26.84</v>
      </c>
      <c r="H519" s="13">
        <v>107.36</v>
      </c>
    </row>
    <row r="520" spans="1:8" ht="29.1" customHeight="1" x14ac:dyDescent="0.25">
      <c r="A520" s="14" t="s">
        <v>230</v>
      </c>
      <c r="B520" s="14" t="s">
        <v>906</v>
      </c>
      <c r="C520" s="15" t="s">
        <v>907</v>
      </c>
      <c r="D520" s="16" t="s">
        <v>21</v>
      </c>
      <c r="E520" s="16" t="s">
        <v>47</v>
      </c>
      <c r="F520" s="17">
        <v>0.93196805999999999</v>
      </c>
      <c r="G520" s="18">
        <v>18.21</v>
      </c>
      <c r="H520" s="18">
        <v>16.97</v>
      </c>
    </row>
    <row r="521" spans="1:8" ht="38.1" customHeight="1" x14ac:dyDescent="0.25">
      <c r="A521" s="14" t="s">
        <v>230</v>
      </c>
      <c r="B521" s="14" t="s">
        <v>896</v>
      </c>
      <c r="C521" s="15" t="s">
        <v>897</v>
      </c>
      <c r="D521" s="16" t="s">
        <v>21</v>
      </c>
      <c r="E521" s="16" t="s">
        <v>47</v>
      </c>
      <c r="F521" s="17">
        <v>0.93196805999999999</v>
      </c>
      <c r="G521" s="18">
        <v>10.6</v>
      </c>
      <c r="H521" s="18">
        <v>9.8699999999999992</v>
      </c>
    </row>
    <row r="522" spans="1:8" ht="15" customHeight="1" x14ac:dyDescent="0.25">
      <c r="A522" s="45"/>
      <c r="B522" s="45"/>
      <c r="C522" s="45"/>
      <c r="D522" s="45"/>
      <c r="E522" s="45"/>
      <c r="F522" s="91" t="s">
        <v>692</v>
      </c>
      <c r="G522" s="91"/>
      <c r="H522" s="19">
        <v>26.84</v>
      </c>
    </row>
    <row r="523" spans="1:8" ht="15" customHeight="1" x14ac:dyDescent="0.25">
      <c r="A523" s="45"/>
      <c r="B523" s="45"/>
      <c r="C523" s="45"/>
      <c r="D523" s="45"/>
      <c r="E523" s="45"/>
      <c r="F523" s="91" t="s">
        <v>693</v>
      </c>
      <c r="G523" s="91"/>
      <c r="H523" s="19">
        <v>6.72</v>
      </c>
    </row>
    <row r="524" spans="1:8" ht="15" customHeight="1" x14ac:dyDescent="0.25">
      <c r="A524" s="45"/>
      <c r="B524" s="45"/>
      <c r="C524" s="45"/>
      <c r="D524" s="45"/>
      <c r="E524" s="45"/>
      <c r="F524" s="91" t="s">
        <v>694</v>
      </c>
      <c r="G524" s="91"/>
      <c r="H524" s="19">
        <v>33.56</v>
      </c>
    </row>
    <row r="525" spans="1:8" ht="15" customHeight="1" x14ac:dyDescent="0.25">
      <c r="A525" s="45"/>
      <c r="B525" s="45"/>
      <c r="C525" s="45"/>
      <c r="D525" s="45"/>
      <c r="E525" s="45"/>
      <c r="F525" s="91" t="s">
        <v>695</v>
      </c>
      <c r="G525" s="91"/>
      <c r="H525" s="19">
        <v>134.24</v>
      </c>
    </row>
    <row r="526" spans="1:8" ht="36" customHeight="1" x14ac:dyDescent="0.25">
      <c r="A526" s="11" t="s">
        <v>233</v>
      </c>
      <c r="B526" s="11" t="s">
        <v>233</v>
      </c>
      <c r="C526" s="12" t="s">
        <v>234</v>
      </c>
      <c r="D526" s="11" t="s">
        <v>21</v>
      </c>
      <c r="E526" s="11" t="s">
        <v>47</v>
      </c>
      <c r="F526" s="11"/>
      <c r="G526" s="13">
        <v>45.66</v>
      </c>
      <c r="H526" s="13">
        <v>136.97999999999999</v>
      </c>
    </row>
    <row r="527" spans="1:8" ht="38.1" customHeight="1" x14ac:dyDescent="0.25">
      <c r="A527" s="14" t="s">
        <v>233</v>
      </c>
      <c r="B527" s="14" t="s">
        <v>908</v>
      </c>
      <c r="C527" s="15" t="s">
        <v>909</v>
      </c>
      <c r="D527" s="16" t="s">
        <v>21</v>
      </c>
      <c r="E527" s="16" t="s">
        <v>47</v>
      </c>
      <c r="F527" s="17">
        <v>0.93166053000000004</v>
      </c>
      <c r="G527" s="18">
        <v>38.42</v>
      </c>
      <c r="H527" s="18">
        <v>35.79</v>
      </c>
    </row>
    <row r="528" spans="1:8" ht="38.1" customHeight="1" x14ac:dyDescent="0.25">
      <c r="A528" s="14" t="s">
        <v>233</v>
      </c>
      <c r="B528" s="14" t="s">
        <v>896</v>
      </c>
      <c r="C528" s="15" t="s">
        <v>897</v>
      </c>
      <c r="D528" s="16" t="s">
        <v>21</v>
      </c>
      <c r="E528" s="16" t="s">
        <v>47</v>
      </c>
      <c r="F528" s="17">
        <v>0.93166053000000004</v>
      </c>
      <c r="G528" s="18">
        <v>10.6</v>
      </c>
      <c r="H528" s="18">
        <v>9.8699999999999992</v>
      </c>
    </row>
    <row r="529" spans="1:8" ht="15" customHeight="1" x14ac:dyDescent="0.25">
      <c r="A529" s="45"/>
      <c r="B529" s="45"/>
      <c r="C529" s="45"/>
      <c r="D529" s="45"/>
      <c r="E529" s="45"/>
      <c r="F529" s="91" t="s">
        <v>692</v>
      </c>
      <c r="G529" s="91"/>
      <c r="H529" s="19">
        <v>45.66</v>
      </c>
    </row>
    <row r="530" spans="1:8" ht="15" customHeight="1" x14ac:dyDescent="0.25">
      <c r="A530" s="45"/>
      <c r="B530" s="45"/>
      <c r="C530" s="45"/>
      <c r="D530" s="45"/>
      <c r="E530" s="45"/>
      <c r="F530" s="91" t="s">
        <v>693</v>
      </c>
      <c r="G530" s="91"/>
      <c r="H530" s="19">
        <v>11.44</v>
      </c>
    </row>
    <row r="531" spans="1:8" ht="15" customHeight="1" x14ac:dyDescent="0.25">
      <c r="A531" s="45"/>
      <c r="B531" s="45"/>
      <c r="C531" s="45"/>
      <c r="D531" s="45"/>
      <c r="E531" s="45"/>
      <c r="F531" s="91" t="s">
        <v>694</v>
      </c>
      <c r="G531" s="91"/>
      <c r="H531" s="19">
        <v>57.1</v>
      </c>
    </row>
    <row r="532" spans="1:8" ht="15" customHeight="1" x14ac:dyDescent="0.25">
      <c r="A532" s="45"/>
      <c r="B532" s="45"/>
      <c r="C532" s="45"/>
      <c r="D532" s="45"/>
      <c r="E532" s="45"/>
      <c r="F532" s="91" t="s">
        <v>695</v>
      </c>
      <c r="G532" s="91"/>
      <c r="H532" s="19">
        <v>171.3</v>
      </c>
    </row>
    <row r="533" spans="1:8" ht="27" customHeight="1" x14ac:dyDescent="0.25">
      <c r="A533" s="11" t="s">
        <v>236</v>
      </c>
      <c r="B533" s="11" t="s">
        <v>236</v>
      </c>
      <c r="C533" s="12" t="s">
        <v>237</v>
      </c>
      <c r="D533" s="11" t="s">
        <v>21</v>
      </c>
      <c r="E533" s="11" t="s">
        <v>47</v>
      </c>
      <c r="F533" s="11"/>
      <c r="G533" s="13">
        <v>40.9</v>
      </c>
      <c r="H533" s="13">
        <v>40.9</v>
      </c>
    </row>
    <row r="534" spans="1:8" ht="29.1" customHeight="1" x14ac:dyDescent="0.25">
      <c r="A534" s="14" t="s">
        <v>236</v>
      </c>
      <c r="B534" s="14" t="s">
        <v>910</v>
      </c>
      <c r="C534" s="15" t="s">
        <v>911</v>
      </c>
      <c r="D534" s="16" t="s">
        <v>21</v>
      </c>
      <c r="E534" s="16" t="s">
        <v>47</v>
      </c>
      <c r="F534" s="17">
        <v>0.93401825999999999</v>
      </c>
      <c r="G534" s="18">
        <v>33.200000000000003</v>
      </c>
      <c r="H534" s="18">
        <v>31</v>
      </c>
    </row>
    <row r="535" spans="1:8" ht="38.1" customHeight="1" x14ac:dyDescent="0.25">
      <c r="A535" s="14" t="s">
        <v>236</v>
      </c>
      <c r="B535" s="14" t="s">
        <v>896</v>
      </c>
      <c r="C535" s="15" t="s">
        <v>897</v>
      </c>
      <c r="D535" s="16" t="s">
        <v>21</v>
      </c>
      <c r="E535" s="16" t="s">
        <v>47</v>
      </c>
      <c r="F535" s="17">
        <v>0.93401825999999999</v>
      </c>
      <c r="G535" s="18">
        <v>10.6</v>
      </c>
      <c r="H535" s="18">
        <v>9.9</v>
      </c>
    </row>
    <row r="536" spans="1:8" ht="15" customHeight="1" x14ac:dyDescent="0.25">
      <c r="A536" s="45"/>
      <c r="B536" s="45"/>
      <c r="C536" s="45"/>
      <c r="D536" s="45"/>
      <c r="E536" s="45"/>
      <c r="F536" s="91" t="s">
        <v>692</v>
      </c>
      <c r="G536" s="91"/>
      <c r="H536" s="19">
        <v>40.9</v>
      </c>
    </row>
    <row r="537" spans="1:8" ht="15" customHeight="1" x14ac:dyDescent="0.25">
      <c r="A537" s="45"/>
      <c r="B537" s="45"/>
      <c r="C537" s="45"/>
      <c r="D537" s="45"/>
      <c r="E537" s="45"/>
      <c r="F537" s="91" t="s">
        <v>693</v>
      </c>
      <c r="G537" s="91"/>
      <c r="H537" s="19">
        <v>10.25</v>
      </c>
    </row>
    <row r="538" spans="1:8" ht="15" customHeight="1" x14ac:dyDescent="0.25">
      <c r="A538" s="45"/>
      <c r="B538" s="45"/>
      <c r="C538" s="45"/>
      <c r="D538" s="45"/>
      <c r="E538" s="45"/>
      <c r="F538" s="91" t="s">
        <v>694</v>
      </c>
      <c r="G538" s="91"/>
      <c r="H538" s="19">
        <v>51.15</v>
      </c>
    </row>
    <row r="539" spans="1:8" ht="15" customHeight="1" x14ac:dyDescent="0.25">
      <c r="A539" s="45"/>
      <c r="B539" s="45"/>
      <c r="C539" s="45"/>
      <c r="D539" s="45"/>
      <c r="E539" s="45"/>
      <c r="F539" s="91" t="s">
        <v>695</v>
      </c>
      <c r="G539" s="91"/>
      <c r="H539" s="19">
        <v>51.15</v>
      </c>
    </row>
    <row r="540" spans="1:8" ht="27" customHeight="1" x14ac:dyDescent="0.25">
      <c r="A540" s="11" t="s">
        <v>239</v>
      </c>
      <c r="B540" s="11" t="s">
        <v>239</v>
      </c>
      <c r="C540" s="12" t="s">
        <v>240</v>
      </c>
      <c r="D540" s="11" t="s">
        <v>21</v>
      </c>
      <c r="E540" s="11" t="s">
        <v>47</v>
      </c>
      <c r="F540" s="11"/>
      <c r="G540" s="13">
        <v>54.96</v>
      </c>
      <c r="H540" s="13">
        <v>164.88</v>
      </c>
    </row>
    <row r="541" spans="1:8" ht="29.1" customHeight="1" x14ac:dyDescent="0.25">
      <c r="A541" s="14" t="s">
        <v>239</v>
      </c>
      <c r="B541" s="14" t="s">
        <v>912</v>
      </c>
      <c r="C541" s="15" t="s">
        <v>913</v>
      </c>
      <c r="D541" s="16" t="s">
        <v>21</v>
      </c>
      <c r="E541" s="16" t="s">
        <v>47</v>
      </c>
      <c r="F541" s="17">
        <v>0.93502295000000002</v>
      </c>
      <c r="G541" s="18">
        <v>48.19</v>
      </c>
      <c r="H541" s="18">
        <v>45.05</v>
      </c>
    </row>
    <row r="542" spans="1:8" ht="38.1" customHeight="1" x14ac:dyDescent="0.25">
      <c r="A542" s="14" t="s">
        <v>239</v>
      </c>
      <c r="B542" s="14" t="s">
        <v>896</v>
      </c>
      <c r="C542" s="15" t="s">
        <v>897</v>
      </c>
      <c r="D542" s="16" t="s">
        <v>21</v>
      </c>
      <c r="E542" s="16" t="s">
        <v>47</v>
      </c>
      <c r="F542" s="17">
        <v>0.93502295000000002</v>
      </c>
      <c r="G542" s="18">
        <v>10.6</v>
      </c>
      <c r="H542" s="18">
        <v>9.91</v>
      </c>
    </row>
    <row r="543" spans="1:8" ht="15" customHeight="1" x14ac:dyDescent="0.25">
      <c r="A543" s="45"/>
      <c r="B543" s="45"/>
      <c r="C543" s="45"/>
      <c r="D543" s="45"/>
      <c r="E543" s="45"/>
      <c r="F543" s="91" t="s">
        <v>692</v>
      </c>
      <c r="G543" s="91"/>
      <c r="H543" s="19">
        <v>54.96</v>
      </c>
    </row>
    <row r="544" spans="1:8" ht="15" customHeight="1" x14ac:dyDescent="0.25">
      <c r="A544" s="45"/>
      <c r="B544" s="45"/>
      <c r="C544" s="45"/>
      <c r="D544" s="45"/>
      <c r="E544" s="45"/>
      <c r="F544" s="91" t="s">
        <v>693</v>
      </c>
      <c r="G544" s="91"/>
      <c r="H544" s="19">
        <v>13.77</v>
      </c>
    </row>
    <row r="545" spans="1:8" ht="15" customHeight="1" x14ac:dyDescent="0.25">
      <c r="A545" s="45"/>
      <c r="B545" s="45"/>
      <c r="C545" s="45"/>
      <c r="D545" s="45"/>
      <c r="E545" s="45"/>
      <c r="F545" s="91" t="s">
        <v>694</v>
      </c>
      <c r="G545" s="91"/>
      <c r="H545" s="19">
        <v>68.73</v>
      </c>
    </row>
    <row r="546" spans="1:8" ht="15" customHeight="1" x14ac:dyDescent="0.25">
      <c r="A546" s="45"/>
      <c r="B546" s="45"/>
      <c r="C546" s="45"/>
      <c r="D546" s="45"/>
      <c r="E546" s="45"/>
      <c r="F546" s="91" t="s">
        <v>695</v>
      </c>
      <c r="G546" s="91"/>
      <c r="H546" s="19">
        <v>206.19</v>
      </c>
    </row>
    <row r="547" spans="1:8" ht="20.100000000000001" customHeight="1" x14ac:dyDescent="0.25">
      <c r="A547" s="11" t="s">
        <v>242</v>
      </c>
      <c r="B547" s="11" t="s">
        <v>242</v>
      </c>
      <c r="C547" s="12" t="s">
        <v>243</v>
      </c>
      <c r="D547" s="11" t="s">
        <v>16</v>
      </c>
      <c r="E547" s="11" t="s">
        <v>47</v>
      </c>
      <c r="F547" s="11"/>
      <c r="G547" s="13">
        <v>313.69</v>
      </c>
      <c r="H547" s="13">
        <v>3450.59</v>
      </c>
    </row>
    <row r="548" spans="1:8" ht="15" customHeight="1" x14ac:dyDescent="0.25">
      <c r="A548" s="14" t="s">
        <v>242</v>
      </c>
      <c r="B548" s="14" t="s">
        <v>914</v>
      </c>
      <c r="C548" s="15" t="s">
        <v>915</v>
      </c>
      <c r="D548" s="16" t="s">
        <v>16</v>
      </c>
      <c r="E548" s="16" t="s">
        <v>683</v>
      </c>
      <c r="F548" s="17">
        <v>1</v>
      </c>
      <c r="G548" s="18">
        <v>267.61</v>
      </c>
      <c r="H548" s="18">
        <v>267.61</v>
      </c>
    </row>
    <row r="549" spans="1:8" ht="21" customHeight="1" x14ac:dyDescent="0.25">
      <c r="A549" s="14" t="s">
        <v>242</v>
      </c>
      <c r="B549" s="14" t="s">
        <v>846</v>
      </c>
      <c r="C549" s="15" t="s">
        <v>847</v>
      </c>
      <c r="D549" s="16" t="s">
        <v>16</v>
      </c>
      <c r="E549" s="16" t="s">
        <v>714</v>
      </c>
      <c r="F549" s="17">
        <v>0.89513449</v>
      </c>
      <c r="G549" s="18">
        <v>23.2</v>
      </c>
      <c r="H549" s="18">
        <v>20.76</v>
      </c>
    </row>
    <row r="550" spans="1:8" ht="15" customHeight="1" x14ac:dyDescent="0.25">
      <c r="A550" s="14" t="s">
        <v>242</v>
      </c>
      <c r="B550" s="14" t="s">
        <v>748</v>
      </c>
      <c r="C550" s="15" t="s">
        <v>749</v>
      </c>
      <c r="D550" s="16" t="s">
        <v>16</v>
      </c>
      <c r="E550" s="16" t="s">
        <v>714</v>
      </c>
      <c r="F550" s="17">
        <v>0.89536713999999995</v>
      </c>
      <c r="G550" s="18">
        <v>28.29</v>
      </c>
      <c r="H550" s="18">
        <v>25.32</v>
      </c>
    </row>
    <row r="551" spans="1:8" ht="15" customHeight="1" x14ac:dyDescent="0.25">
      <c r="A551" s="45"/>
      <c r="B551" s="45"/>
      <c r="C551" s="45"/>
      <c r="D551" s="45"/>
      <c r="E551" s="45"/>
      <c r="F551" s="91" t="s">
        <v>692</v>
      </c>
      <c r="G551" s="91"/>
      <c r="H551" s="19">
        <v>313.69</v>
      </c>
    </row>
    <row r="552" spans="1:8" ht="15" customHeight="1" x14ac:dyDescent="0.25">
      <c r="A552" s="45"/>
      <c r="B552" s="45"/>
      <c r="C552" s="45"/>
      <c r="D552" s="45"/>
      <c r="E552" s="45"/>
      <c r="F552" s="91" t="s">
        <v>693</v>
      </c>
      <c r="G552" s="91"/>
      <c r="H552" s="19">
        <v>78.58</v>
      </c>
    </row>
    <row r="553" spans="1:8" ht="15" customHeight="1" x14ac:dyDescent="0.25">
      <c r="A553" s="45"/>
      <c r="B553" s="45"/>
      <c r="C553" s="45"/>
      <c r="D553" s="45"/>
      <c r="E553" s="45"/>
      <c r="F553" s="91" t="s">
        <v>694</v>
      </c>
      <c r="G553" s="91"/>
      <c r="H553" s="19">
        <v>392.27</v>
      </c>
    </row>
    <row r="554" spans="1:8" ht="15" customHeight="1" x14ac:dyDescent="0.25">
      <c r="A554" s="45"/>
      <c r="B554" s="45"/>
      <c r="C554" s="45"/>
      <c r="D554" s="45"/>
      <c r="E554" s="45"/>
      <c r="F554" s="91" t="s">
        <v>695</v>
      </c>
      <c r="G554" s="91"/>
      <c r="H554" s="19">
        <v>4314.97</v>
      </c>
    </row>
    <row r="555" spans="1:8" ht="20.100000000000001" customHeight="1" x14ac:dyDescent="0.25">
      <c r="A555" s="11" t="s">
        <v>245</v>
      </c>
      <c r="B555" s="11" t="s">
        <v>245</v>
      </c>
      <c r="C555" s="12" t="s">
        <v>246</v>
      </c>
      <c r="D555" s="11" t="s">
        <v>247</v>
      </c>
      <c r="E555" s="11" t="s">
        <v>47</v>
      </c>
      <c r="F555" s="11"/>
      <c r="G555" s="20">
        <v>232.07</v>
      </c>
      <c r="H555" s="20">
        <v>1624.49</v>
      </c>
    </row>
    <row r="556" spans="1:8" ht="15" customHeight="1" x14ac:dyDescent="0.25">
      <c r="A556" s="14" t="s">
        <v>245</v>
      </c>
      <c r="B556" s="14" t="s">
        <v>916</v>
      </c>
      <c r="C556" s="15" t="s">
        <v>246</v>
      </c>
      <c r="D556" s="16" t="s">
        <v>247</v>
      </c>
      <c r="E556" s="16" t="s">
        <v>47</v>
      </c>
      <c r="F556" s="17">
        <v>1</v>
      </c>
      <c r="G556" s="21">
        <v>214.53</v>
      </c>
      <c r="H556" s="21">
        <v>214.53</v>
      </c>
    </row>
    <row r="557" spans="1:8" ht="15" customHeight="1" x14ac:dyDescent="0.25">
      <c r="A557" s="14" t="s">
        <v>245</v>
      </c>
      <c r="B557" s="14" t="s">
        <v>917</v>
      </c>
      <c r="C557" s="15" t="s">
        <v>918</v>
      </c>
      <c r="D557" s="16" t="s">
        <v>247</v>
      </c>
      <c r="E557" s="16" t="s">
        <v>699</v>
      </c>
      <c r="F557" s="17">
        <v>0.44653320000000002</v>
      </c>
      <c r="G557" s="21">
        <v>24.5884</v>
      </c>
      <c r="H557" s="21">
        <v>10.9803</v>
      </c>
    </row>
    <row r="558" spans="1:8" ht="15" customHeight="1" x14ac:dyDescent="0.25">
      <c r="A558" s="14" t="s">
        <v>245</v>
      </c>
      <c r="B558" s="14" t="s">
        <v>919</v>
      </c>
      <c r="C558" s="15" t="s">
        <v>920</v>
      </c>
      <c r="D558" s="16" t="s">
        <v>247</v>
      </c>
      <c r="E558" s="16" t="s">
        <v>699</v>
      </c>
      <c r="F558" s="17">
        <v>0.34967299000000002</v>
      </c>
      <c r="G558" s="21">
        <v>18.745799999999999</v>
      </c>
      <c r="H558" s="21">
        <v>6.5564</v>
      </c>
    </row>
    <row r="559" spans="1:8" ht="15" customHeight="1" x14ac:dyDescent="0.25">
      <c r="A559" s="45"/>
      <c r="B559" s="45"/>
      <c r="C559" s="45"/>
      <c r="D559" s="45"/>
      <c r="E559" s="45"/>
      <c r="F559" s="91" t="s">
        <v>692</v>
      </c>
      <c r="G559" s="91"/>
      <c r="H559" s="19">
        <v>232.07</v>
      </c>
    </row>
    <row r="560" spans="1:8" ht="15" customHeight="1" x14ac:dyDescent="0.25">
      <c r="A560" s="45"/>
      <c r="B560" s="45"/>
      <c r="C560" s="45"/>
      <c r="D560" s="45"/>
      <c r="E560" s="45"/>
      <c r="F560" s="91" t="s">
        <v>693</v>
      </c>
      <c r="G560" s="91"/>
      <c r="H560" s="19">
        <v>58.13</v>
      </c>
    </row>
    <row r="561" spans="1:8" ht="15" customHeight="1" x14ac:dyDescent="0.25">
      <c r="A561" s="45"/>
      <c r="B561" s="45"/>
      <c r="C561" s="45"/>
      <c r="D561" s="45"/>
      <c r="E561" s="45"/>
      <c r="F561" s="91" t="s">
        <v>694</v>
      </c>
      <c r="G561" s="91"/>
      <c r="H561" s="19">
        <v>290.2</v>
      </c>
    </row>
    <row r="562" spans="1:8" ht="15" customHeight="1" x14ac:dyDescent="0.25">
      <c r="A562" s="45"/>
      <c r="B562" s="45"/>
      <c r="C562" s="45"/>
      <c r="D562" s="45"/>
      <c r="E562" s="45"/>
      <c r="F562" s="91" t="s">
        <v>695</v>
      </c>
      <c r="G562" s="91"/>
      <c r="H562" s="19">
        <v>2031.4</v>
      </c>
    </row>
    <row r="563" spans="1:8" ht="20.100000000000001" customHeight="1" x14ac:dyDescent="0.25">
      <c r="A563" s="11" t="s">
        <v>249</v>
      </c>
      <c r="B563" s="11" t="s">
        <v>249</v>
      </c>
      <c r="C563" s="12" t="s">
        <v>250</v>
      </c>
      <c r="D563" s="11" t="s">
        <v>21</v>
      </c>
      <c r="E563" s="11" t="s">
        <v>47</v>
      </c>
      <c r="F563" s="11"/>
      <c r="G563" s="13">
        <v>35.130000000000003</v>
      </c>
      <c r="H563" s="13">
        <v>1615.98</v>
      </c>
    </row>
    <row r="564" spans="1:8" ht="21" customHeight="1" x14ac:dyDescent="0.25">
      <c r="A564" s="14" t="s">
        <v>249</v>
      </c>
      <c r="B564" s="14" t="s">
        <v>921</v>
      </c>
      <c r="C564" s="15" t="s">
        <v>922</v>
      </c>
      <c r="D564" s="16" t="s">
        <v>21</v>
      </c>
      <c r="E564" s="16" t="s">
        <v>47</v>
      </c>
      <c r="F564" s="17">
        <v>1</v>
      </c>
      <c r="G564" s="18">
        <v>10.95</v>
      </c>
      <c r="H564" s="18">
        <v>10.95</v>
      </c>
    </row>
    <row r="565" spans="1:8" ht="29.1" customHeight="1" x14ac:dyDescent="0.25">
      <c r="A565" s="14" t="s">
        <v>249</v>
      </c>
      <c r="B565" s="14" t="s">
        <v>923</v>
      </c>
      <c r="C565" s="15" t="s">
        <v>924</v>
      </c>
      <c r="D565" s="16" t="s">
        <v>21</v>
      </c>
      <c r="E565" s="16" t="s">
        <v>47</v>
      </c>
      <c r="F565" s="17">
        <v>1</v>
      </c>
      <c r="G565" s="18">
        <v>5.87</v>
      </c>
      <c r="H565" s="18">
        <v>5.87</v>
      </c>
    </row>
    <row r="566" spans="1:8" ht="21" customHeight="1" x14ac:dyDescent="0.25">
      <c r="A566" s="14" t="s">
        <v>249</v>
      </c>
      <c r="B566" s="14" t="s">
        <v>865</v>
      </c>
      <c r="C566" s="15" t="s">
        <v>847</v>
      </c>
      <c r="D566" s="16" t="s">
        <v>21</v>
      </c>
      <c r="E566" s="16" t="s">
        <v>699</v>
      </c>
      <c r="F566" s="17">
        <v>0.19975440999999999</v>
      </c>
      <c r="G566" s="18">
        <v>23.89</v>
      </c>
      <c r="H566" s="18">
        <v>4.7699999999999996</v>
      </c>
    </row>
    <row r="567" spans="1:8" ht="15" customHeight="1" x14ac:dyDescent="0.25">
      <c r="A567" s="14" t="s">
        <v>249</v>
      </c>
      <c r="B567" s="14" t="s">
        <v>866</v>
      </c>
      <c r="C567" s="15" t="s">
        <v>749</v>
      </c>
      <c r="D567" s="16" t="s">
        <v>21</v>
      </c>
      <c r="E567" s="16" t="s">
        <v>699</v>
      </c>
      <c r="F567" s="17">
        <v>0.47911059</v>
      </c>
      <c r="G567" s="18">
        <v>28.27</v>
      </c>
      <c r="H567" s="18">
        <v>13.54</v>
      </c>
    </row>
    <row r="568" spans="1:8" ht="15" customHeight="1" x14ac:dyDescent="0.25">
      <c r="A568" s="45"/>
      <c r="B568" s="45"/>
      <c r="C568" s="45"/>
      <c r="D568" s="45"/>
      <c r="E568" s="45"/>
      <c r="F568" s="91" t="s">
        <v>692</v>
      </c>
      <c r="G568" s="91"/>
      <c r="H568" s="19">
        <v>35.130000000000003</v>
      </c>
    </row>
    <row r="569" spans="1:8" ht="15" customHeight="1" x14ac:dyDescent="0.25">
      <c r="A569" s="45"/>
      <c r="B569" s="45"/>
      <c r="C569" s="45"/>
      <c r="D569" s="45"/>
      <c r="E569" s="45"/>
      <c r="F569" s="91" t="s">
        <v>693</v>
      </c>
      <c r="G569" s="91"/>
      <c r="H569" s="19">
        <v>8.8000000000000007</v>
      </c>
    </row>
    <row r="570" spans="1:8" ht="15" customHeight="1" x14ac:dyDescent="0.25">
      <c r="A570" s="45"/>
      <c r="B570" s="45"/>
      <c r="C570" s="45"/>
      <c r="D570" s="45"/>
      <c r="E570" s="45"/>
      <c r="F570" s="91" t="s">
        <v>694</v>
      </c>
      <c r="G570" s="91"/>
      <c r="H570" s="19">
        <v>43.93</v>
      </c>
    </row>
    <row r="571" spans="1:8" ht="15" customHeight="1" x14ac:dyDescent="0.25">
      <c r="A571" s="45"/>
      <c r="B571" s="45"/>
      <c r="C571" s="45"/>
      <c r="D571" s="45"/>
      <c r="E571" s="45"/>
      <c r="F571" s="91" t="s">
        <v>695</v>
      </c>
      <c r="G571" s="91"/>
      <c r="H571" s="19">
        <v>2020.78</v>
      </c>
    </row>
    <row r="572" spans="1:8" ht="27" customHeight="1" x14ac:dyDescent="0.25">
      <c r="A572" s="11" t="s">
        <v>193</v>
      </c>
      <c r="B572" s="11" t="s">
        <v>193</v>
      </c>
      <c r="C572" s="12" t="s">
        <v>194</v>
      </c>
      <c r="D572" s="11" t="s">
        <v>21</v>
      </c>
      <c r="E572" s="11" t="s">
        <v>47</v>
      </c>
      <c r="F572" s="11"/>
      <c r="G572" s="13">
        <v>11.01</v>
      </c>
      <c r="H572" s="13">
        <v>44.04</v>
      </c>
    </row>
    <row r="573" spans="1:8" ht="21" customHeight="1" x14ac:dyDescent="0.25">
      <c r="A573" s="14" t="s">
        <v>193</v>
      </c>
      <c r="B573" s="14" t="s">
        <v>871</v>
      </c>
      <c r="C573" s="15" t="s">
        <v>872</v>
      </c>
      <c r="D573" s="16" t="s">
        <v>21</v>
      </c>
      <c r="E573" s="16" t="s">
        <v>47</v>
      </c>
      <c r="F573" s="17">
        <v>1</v>
      </c>
      <c r="G573" s="18">
        <v>2.66</v>
      </c>
      <c r="H573" s="18">
        <v>2.66</v>
      </c>
    </row>
    <row r="574" spans="1:8" ht="21" customHeight="1" x14ac:dyDescent="0.25">
      <c r="A574" s="14" t="s">
        <v>193</v>
      </c>
      <c r="B574" s="14" t="s">
        <v>865</v>
      </c>
      <c r="C574" s="15" t="s">
        <v>847</v>
      </c>
      <c r="D574" s="16" t="s">
        <v>21</v>
      </c>
      <c r="E574" s="16" t="s">
        <v>699</v>
      </c>
      <c r="F574" s="17">
        <v>0.14764124000000001</v>
      </c>
      <c r="G574" s="18">
        <v>23.89</v>
      </c>
      <c r="H574" s="18">
        <v>3.52</v>
      </c>
    </row>
    <row r="575" spans="1:8" ht="15" customHeight="1" x14ac:dyDescent="0.25">
      <c r="A575" s="14" t="s">
        <v>193</v>
      </c>
      <c r="B575" s="14" t="s">
        <v>866</v>
      </c>
      <c r="C575" s="15" t="s">
        <v>749</v>
      </c>
      <c r="D575" s="16" t="s">
        <v>21</v>
      </c>
      <c r="E575" s="16" t="s">
        <v>699</v>
      </c>
      <c r="F575" s="17">
        <v>0.14764124000000001</v>
      </c>
      <c r="G575" s="18">
        <v>28.27</v>
      </c>
      <c r="H575" s="18">
        <v>4.17</v>
      </c>
    </row>
    <row r="576" spans="1:8" ht="29.1" customHeight="1" x14ac:dyDescent="0.25">
      <c r="A576" s="14" t="s">
        <v>193</v>
      </c>
      <c r="B576" s="14" t="s">
        <v>873</v>
      </c>
      <c r="C576" s="15" t="s">
        <v>874</v>
      </c>
      <c r="D576" s="16" t="s">
        <v>21</v>
      </c>
      <c r="E576" s="16" t="s">
        <v>801</v>
      </c>
      <c r="F576" s="17">
        <v>8.1021999999999995E-4</v>
      </c>
      <c r="G576" s="18">
        <v>814.8</v>
      </c>
      <c r="H576" s="18">
        <v>0.66</v>
      </c>
    </row>
    <row r="577" spans="1:8" ht="15" customHeight="1" x14ac:dyDescent="0.25">
      <c r="A577" s="45"/>
      <c r="B577" s="45"/>
      <c r="C577" s="45"/>
      <c r="D577" s="45"/>
      <c r="E577" s="45"/>
      <c r="F577" s="91" t="s">
        <v>692</v>
      </c>
      <c r="G577" s="91"/>
      <c r="H577" s="19">
        <v>11.01</v>
      </c>
    </row>
    <row r="578" spans="1:8" ht="15" customHeight="1" x14ac:dyDescent="0.25">
      <c r="A578" s="45"/>
      <c r="B578" s="45"/>
      <c r="C578" s="45"/>
      <c r="D578" s="45"/>
      <c r="E578" s="45"/>
      <c r="F578" s="91" t="s">
        <v>693</v>
      </c>
      <c r="G578" s="91"/>
      <c r="H578" s="19">
        <v>2.76</v>
      </c>
    </row>
    <row r="579" spans="1:8" ht="15" customHeight="1" x14ac:dyDescent="0.25">
      <c r="A579" s="45"/>
      <c r="B579" s="45"/>
      <c r="C579" s="45"/>
      <c r="D579" s="45"/>
      <c r="E579" s="45"/>
      <c r="F579" s="91" t="s">
        <v>694</v>
      </c>
      <c r="G579" s="91"/>
      <c r="H579" s="19">
        <v>13.77</v>
      </c>
    </row>
    <row r="580" spans="1:8" ht="15" customHeight="1" x14ac:dyDescent="0.25">
      <c r="A580" s="45"/>
      <c r="B580" s="45"/>
      <c r="C580" s="45"/>
      <c r="D580" s="45"/>
      <c r="E580" s="45"/>
      <c r="F580" s="91" t="s">
        <v>695</v>
      </c>
      <c r="G580" s="91"/>
      <c r="H580" s="19">
        <v>55.08</v>
      </c>
    </row>
    <row r="581" spans="1:8" ht="27" customHeight="1" x14ac:dyDescent="0.25">
      <c r="A581" s="11" t="s">
        <v>199</v>
      </c>
      <c r="B581" s="11" t="s">
        <v>199</v>
      </c>
      <c r="C581" s="12" t="s">
        <v>200</v>
      </c>
      <c r="D581" s="11" t="s">
        <v>21</v>
      </c>
      <c r="E581" s="11" t="s">
        <v>47</v>
      </c>
      <c r="F581" s="11"/>
      <c r="G581" s="13">
        <v>29.02</v>
      </c>
      <c r="H581" s="13">
        <v>29.02</v>
      </c>
    </row>
    <row r="582" spans="1:8" ht="21" customHeight="1" x14ac:dyDescent="0.25">
      <c r="A582" s="14" t="s">
        <v>199</v>
      </c>
      <c r="B582" s="14" t="s">
        <v>871</v>
      </c>
      <c r="C582" s="15" t="s">
        <v>872</v>
      </c>
      <c r="D582" s="16" t="s">
        <v>21</v>
      </c>
      <c r="E582" s="16" t="s">
        <v>47</v>
      </c>
      <c r="F582" s="17">
        <v>1</v>
      </c>
      <c r="G582" s="18">
        <v>2.66</v>
      </c>
      <c r="H582" s="18">
        <v>2.66</v>
      </c>
    </row>
    <row r="583" spans="1:8" ht="21" customHeight="1" x14ac:dyDescent="0.25">
      <c r="A583" s="14" t="s">
        <v>199</v>
      </c>
      <c r="B583" s="14" t="s">
        <v>865</v>
      </c>
      <c r="C583" s="15" t="s">
        <v>847</v>
      </c>
      <c r="D583" s="16" t="s">
        <v>21</v>
      </c>
      <c r="E583" s="16" t="s">
        <v>699</v>
      </c>
      <c r="F583" s="17">
        <v>0.49296881999999997</v>
      </c>
      <c r="G583" s="18">
        <v>23.89</v>
      </c>
      <c r="H583" s="18">
        <v>11.77</v>
      </c>
    </row>
    <row r="584" spans="1:8" ht="15" customHeight="1" x14ac:dyDescent="0.25">
      <c r="A584" s="14" t="s">
        <v>199</v>
      </c>
      <c r="B584" s="14" t="s">
        <v>866</v>
      </c>
      <c r="C584" s="15" t="s">
        <v>749</v>
      </c>
      <c r="D584" s="16" t="s">
        <v>21</v>
      </c>
      <c r="E584" s="16" t="s">
        <v>699</v>
      </c>
      <c r="F584" s="17">
        <v>0.49338739999999998</v>
      </c>
      <c r="G584" s="18">
        <v>28.27</v>
      </c>
      <c r="H584" s="18">
        <v>13.94</v>
      </c>
    </row>
    <row r="585" spans="1:8" ht="29.1" customHeight="1" x14ac:dyDescent="0.25">
      <c r="A585" s="14" t="s">
        <v>199</v>
      </c>
      <c r="B585" s="14" t="s">
        <v>873</v>
      </c>
      <c r="C585" s="15" t="s">
        <v>874</v>
      </c>
      <c r="D585" s="16" t="s">
        <v>21</v>
      </c>
      <c r="E585" s="16" t="s">
        <v>801</v>
      </c>
      <c r="F585" s="17">
        <v>8.0736000000000002E-4</v>
      </c>
      <c r="G585" s="18">
        <v>814.8</v>
      </c>
      <c r="H585" s="18">
        <v>0.65</v>
      </c>
    </row>
    <row r="586" spans="1:8" ht="15" customHeight="1" x14ac:dyDescent="0.25">
      <c r="A586" s="45"/>
      <c r="B586" s="45"/>
      <c r="C586" s="45"/>
      <c r="D586" s="45"/>
      <c r="E586" s="45"/>
      <c r="F586" s="91" t="s">
        <v>692</v>
      </c>
      <c r="G586" s="91"/>
      <c r="H586" s="19">
        <v>29.02</v>
      </c>
    </row>
    <row r="587" spans="1:8" ht="15" customHeight="1" x14ac:dyDescent="0.25">
      <c r="A587" s="45"/>
      <c r="B587" s="45"/>
      <c r="C587" s="45"/>
      <c r="D587" s="45"/>
      <c r="E587" s="45"/>
      <c r="F587" s="91" t="s">
        <v>693</v>
      </c>
      <c r="G587" s="91"/>
      <c r="H587" s="19">
        <v>7.27</v>
      </c>
    </row>
    <row r="588" spans="1:8" ht="15" customHeight="1" x14ac:dyDescent="0.25">
      <c r="A588" s="45"/>
      <c r="B588" s="45"/>
      <c r="C588" s="45"/>
      <c r="D588" s="45"/>
      <c r="E588" s="45"/>
      <c r="F588" s="91" t="s">
        <v>694</v>
      </c>
      <c r="G588" s="91"/>
      <c r="H588" s="19">
        <v>36.29</v>
      </c>
    </row>
    <row r="589" spans="1:8" ht="15" customHeight="1" x14ac:dyDescent="0.25">
      <c r="A589" s="45"/>
      <c r="B589" s="45"/>
      <c r="C589" s="45"/>
      <c r="D589" s="45"/>
      <c r="E589" s="45"/>
      <c r="F589" s="91" t="s">
        <v>695</v>
      </c>
      <c r="G589" s="91"/>
      <c r="H589" s="19">
        <v>36.29</v>
      </c>
    </row>
    <row r="590" spans="1:8" ht="20.100000000000001" customHeight="1" x14ac:dyDescent="0.25">
      <c r="A590" s="11" t="s">
        <v>257</v>
      </c>
      <c r="B590" s="11" t="s">
        <v>257</v>
      </c>
      <c r="C590" s="12" t="s">
        <v>258</v>
      </c>
      <c r="D590" s="11" t="s">
        <v>21</v>
      </c>
      <c r="E590" s="11" t="s">
        <v>47</v>
      </c>
      <c r="F590" s="11"/>
      <c r="G590" s="13">
        <v>41.47</v>
      </c>
      <c r="H590" s="13">
        <v>207.35</v>
      </c>
    </row>
    <row r="591" spans="1:8" ht="29.1" customHeight="1" x14ac:dyDescent="0.25">
      <c r="A591" s="14" t="s">
        <v>257</v>
      </c>
      <c r="B591" s="14" t="s">
        <v>925</v>
      </c>
      <c r="C591" s="15" t="s">
        <v>926</v>
      </c>
      <c r="D591" s="16" t="s">
        <v>21</v>
      </c>
      <c r="E591" s="16" t="s">
        <v>47</v>
      </c>
      <c r="F591" s="17">
        <v>1</v>
      </c>
      <c r="G591" s="18">
        <v>31.85</v>
      </c>
      <c r="H591" s="18">
        <v>31.85</v>
      </c>
    </row>
    <row r="592" spans="1:8" ht="21" customHeight="1" x14ac:dyDescent="0.25">
      <c r="A592" s="14" t="s">
        <v>257</v>
      </c>
      <c r="B592" s="14" t="s">
        <v>865</v>
      </c>
      <c r="C592" s="15" t="s">
        <v>847</v>
      </c>
      <c r="D592" s="16" t="s">
        <v>21</v>
      </c>
      <c r="E592" s="16" t="s">
        <v>699</v>
      </c>
      <c r="F592" s="17">
        <v>0.18444751000000001</v>
      </c>
      <c r="G592" s="18">
        <v>23.89</v>
      </c>
      <c r="H592" s="18">
        <v>4.4000000000000004</v>
      </c>
    </row>
    <row r="593" spans="1:8" ht="15" customHeight="1" x14ac:dyDescent="0.25">
      <c r="A593" s="14" t="s">
        <v>257</v>
      </c>
      <c r="B593" s="14" t="s">
        <v>866</v>
      </c>
      <c r="C593" s="15" t="s">
        <v>749</v>
      </c>
      <c r="D593" s="16" t="s">
        <v>21</v>
      </c>
      <c r="E593" s="16" t="s">
        <v>699</v>
      </c>
      <c r="F593" s="17">
        <v>0.18493093999999999</v>
      </c>
      <c r="G593" s="18">
        <v>28.27</v>
      </c>
      <c r="H593" s="18">
        <v>5.22</v>
      </c>
    </row>
    <row r="594" spans="1:8" ht="15" customHeight="1" x14ac:dyDescent="0.25">
      <c r="A594" s="45"/>
      <c r="B594" s="45"/>
      <c r="C594" s="45"/>
      <c r="D594" s="45"/>
      <c r="E594" s="45"/>
      <c r="F594" s="91" t="s">
        <v>692</v>
      </c>
      <c r="G594" s="91"/>
      <c r="H594" s="19">
        <v>41.47</v>
      </c>
    </row>
    <row r="595" spans="1:8" ht="15" customHeight="1" x14ac:dyDescent="0.25">
      <c r="A595" s="45"/>
      <c r="B595" s="45"/>
      <c r="C595" s="45"/>
      <c r="D595" s="45"/>
      <c r="E595" s="45"/>
      <c r="F595" s="91" t="s">
        <v>693</v>
      </c>
      <c r="G595" s="91"/>
      <c r="H595" s="19">
        <v>10.39</v>
      </c>
    </row>
    <row r="596" spans="1:8" ht="15" customHeight="1" x14ac:dyDescent="0.25">
      <c r="A596" s="45"/>
      <c r="B596" s="45"/>
      <c r="C596" s="45"/>
      <c r="D596" s="45"/>
      <c r="E596" s="45"/>
      <c r="F596" s="91" t="s">
        <v>694</v>
      </c>
      <c r="G596" s="91"/>
      <c r="H596" s="19">
        <v>51.86</v>
      </c>
    </row>
    <row r="597" spans="1:8" ht="15" customHeight="1" x14ac:dyDescent="0.25">
      <c r="A597" s="45"/>
      <c r="B597" s="45"/>
      <c r="C597" s="45"/>
      <c r="D597" s="45"/>
      <c r="E597" s="45"/>
      <c r="F597" s="91" t="s">
        <v>695</v>
      </c>
      <c r="G597" s="91"/>
      <c r="H597" s="19">
        <v>259.3</v>
      </c>
    </row>
    <row r="598" spans="1:8" ht="20.100000000000001" customHeight="1" x14ac:dyDescent="0.25">
      <c r="A598" s="11" t="s">
        <v>260</v>
      </c>
      <c r="B598" s="11" t="s">
        <v>260</v>
      </c>
      <c r="C598" s="12" t="s">
        <v>261</v>
      </c>
      <c r="D598" s="11" t="s">
        <v>16</v>
      </c>
      <c r="E598" s="11" t="s">
        <v>47</v>
      </c>
      <c r="F598" s="11"/>
      <c r="G598" s="13">
        <v>74.14</v>
      </c>
      <c r="H598" s="13">
        <v>74.14</v>
      </c>
    </row>
    <row r="599" spans="1:8" ht="21" customHeight="1" x14ac:dyDescent="0.25">
      <c r="A599" s="14" t="s">
        <v>260</v>
      </c>
      <c r="B599" s="14" t="s">
        <v>927</v>
      </c>
      <c r="C599" s="15" t="s">
        <v>928</v>
      </c>
      <c r="D599" s="16" t="s">
        <v>16</v>
      </c>
      <c r="E599" s="16" t="s">
        <v>683</v>
      </c>
      <c r="F599" s="17">
        <v>1</v>
      </c>
      <c r="G599" s="18">
        <v>41.89</v>
      </c>
      <c r="H599" s="18">
        <v>41.89</v>
      </c>
    </row>
    <row r="600" spans="1:8" ht="21" customHeight="1" x14ac:dyDescent="0.25">
      <c r="A600" s="14" t="s">
        <v>260</v>
      </c>
      <c r="B600" s="14" t="s">
        <v>846</v>
      </c>
      <c r="C600" s="15" t="s">
        <v>847</v>
      </c>
      <c r="D600" s="16" t="s">
        <v>16</v>
      </c>
      <c r="E600" s="16" t="s">
        <v>714</v>
      </c>
      <c r="F600" s="17">
        <v>0.62663173999999999</v>
      </c>
      <c r="G600" s="18">
        <v>23.2</v>
      </c>
      <c r="H600" s="18">
        <v>14.53</v>
      </c>
    </row>
    <row r="601" spans="1:8" ht="15" customHeight="1" x14ac:dyDescent="0.25">
      <c r="A601" s="14" t="s">
        <v>260</v>
      </c>
      <c r="B601" s="14" t="s">
        <v>748</v>
      </c>
      <c r="C601" s="15" t="s">
        <v>749</v>
      </c>
      <c r="D601" s="16" t="s">
        <v>16</v>
      </c>
      <c r="E601" s="16" t="s">
        <v>714</v>
      </c>
      <c r="F601" s="17">
        <v>0.62670928999999997</v>
      </c>
      <c r="G601" s="18">
        <v>28.29</v>
      </c>
      <c r="H601" s="18">
        <v>17.72</v>
      </c>
    </row>
    <row r="602" spans="1:8" ht="15" customHeight="1" x14ac:dyDescent="0.25">
      <c r="A602" s="45"/>
      <c r="B602" s="45"/>
      <c r="C602" s="45"/>
      <c r="D602" s="45"/>
      <c r="E602" s="45"/>
      <c r="F602" s="91" t="s">
        <v>692</v>
      </c>
      <c r="G602" s="91"/>
      <c r="H602" s="19">
        <v>74.14</v>
      </c>
    </row>
    <row r="603" spans="1:8" ht="15" customHeight="1" x14ac:dyDescent="0.25">
      <c r="A603" s="45"/>
      <c r="B603" s="45"/>
      <c r="C603" s="45"/>
      <c r="D603" s="45"/>
      <c r="E603" s="45"/>
      <c r="F603" s="91" t="s">
        <v>693</v>
      </c>
      <c r="G603" s="91"/>
      <c r="H603" s="19">
        <v>18.57</v>
      </c>
    </row>
    <row r="604" spans="1:8" ht="15" customHeight="1" x14ac:dyDescent="0.25">
      <c r="A604" s="45"/>
      <c r="B604" s="45"/>
      <c r="C604" s="45"/>
      <c r="D604" s="45"/>
      <c r="E604" s="45"/>
      <c r="F604" s="91" t="s">
        <v>694</v>
      </c>
      <c r="G604" s="91"/>
      <c r="H604" s="19">
        <v>92.71</v>
      </c>
    </row>
    <row r="605" spans="1:8" ht="15" customHeight="1" x14ac:dyDescent="0.25">
      <c r="A605" s="45"/>
      <c r="B605" s="45"/>
      <c r="C605" s="45"/>
      <c r="D605" s="45"/>
      <c r="E605" s="45"/>
      <c r="F605" s="91" t="s">
        <v>695</v>
      </c>
      <c r="G605" s="91"/>
      <c r="H605" s="19">
        <v>92.71</v>
      </c>
    </row>
    <row r="606" spans="1:8" ht="45" customHeight="1" x14ac:dyDescent="0.25">
      <c r="A606" s="11" t="s">
        <v>263</v>
      </c>
      <c r="B606" s="11" t="s">
        <v>263</v>
      </c>
      <c r="C606" s="12" t="s">
        <v>264</v>
      </c>
      <c r="D606" s="11" t="s">
        <v>21</v>
      </c>
      <c r="E606" s="11" t="s">
        <v>47</v>
      </c>
      <c r="F606" s="11"/>
      <c r="G606" s="13">
        <v>12.69</v>
      </c>
      <c r="H606" s="13">
        <v>152.28</v>
      </c>
    </row>
    <row r="607" spans="1:8" ht="21" customHeight="1" x14ac:dyDescent="0.25">
      <c r="A607" s="14" t="s">
        <v>263</v>
      </c>
      <c r="B607" s="14" t="s">
        <v>929</v>
      </c>
      <c r="C607" s="15" t="s">
        <v>930</v>
      </c>
      <c r="D607" s="16" t="s">
        <v>21</v>
      </c>
      <c r="E607" s="16" t="s">
        <v>47</v>
      </c>
      <c r="F607" s="17">
        <v>1</v>
      </c>
      <c r="G607" s="18">
        <v>3.08</v>
      </c>
      <c r="H607" s="18">
        <v>3.08</v>
      </c>
    </row>
    <row r="608" spans="1:8" ht="21" customHeight="1" x14ac:dyDescent="0.25">
      <c r="A608" s="14" t="s">
        <v>263</v>
      </c>
      <c r="B608" s="14" t="s">
        <v>865</v>
      </c>
      <c r="C608" s="15" t="s">
        <v>847</v>
      </c>
      <c r="D608" s="16" t="s">
        <v>21</v>
      </c>
      <c r="E608" s="16" t="s">
        <v>699</v>
      </c>
      <c r="F608" s="17">
        <v>0.18438639000000001</v>
      </c>
      <c r="G608" s="18">
        <v>23.89</v>
      </c>
      <c r="H608" s="18">
        <v>4.4000000000000004</v>
      </c>
    </row>
    <row r="609" spans="1:8" ht="15" customHeight="1" x14ac:dyDescent="0.25">
      <c r="A609" s="14" t="s">
        <v>263</v>
      </c>
      <c r="B609" s="14" t="s">
        <v>866</v>
      </c>
      <c r="C609" s="15" t="s">
        <v>749</v>
      </c>
      <c r="D609" s="16" t="s">
        <v>21</v>
      </c>
      <c r="E609" s="16" t="s">
        <v>699</v>
      </c>
      <c r="F609" s="17">
        <v>0.18438639000000001</v>
      </c>
      <c r="G609" s="18">
        <v>28.27</v>
      </c>
      <c r="H609" s="18">
        <v>5.21</v>
      </c>
    </row>
    <row r="610" spans="1:8" ht="15" customHeight="1" x14ac:dyDescent="0.25">
      <c r="A610" s="45"/>
      <c r="B610" s="45"/>
      <c r="C610" s="45"/>
      <c r="D610" s="45"/>
      <c r="E610" s="45"/>
      <c r="F610" s="91" t="s">
        <v>692</v>
      </c>
      <c r="G610" s="91"/>
      <c r="H610" s="19">
        <v>12.69</v>
      </c>
    </row>
    <row r="611" spans="1:8" ht="15" customHeight="1" x14ac:dyDescent="0.25">
      <c r="A611" s="45"/>
      <c r="B611" s="45"/>
      <c r="C611" s="45"/>
      <c r="D611" s="45"/>
      <c r="E611" s="45"/>
      <c r="F611" s="91" t="s">
        <v>693</v>
      </c>
      <c r="G611" s="91"/>
      <c r="H611" s="19">
        <v>3.18</v>
      </c>
    </row>
    <row r="612" spans="1:8" ht="15" customHeight="1" x14ac:dyDescent="0.25">
      <c r="A612" s="45"/>
      <c r="B612" s="45"/>
      <c r="C612" s="45"/>
      <c r="D612" s="45"/>
      <c r="E612" s="45"/>
      <c r="F612" s="91" t="s">
        <v>694</v>
      </c>
      <c r="G612" s="91"/>
      <c r="H612" s="19">
        <v>15.87</v>
      </c>
    </row>
    <row r="613" spans="1:8" ht="15" customHeight="1" x14ac:dyDescent="0.25">
      <c r="A613" s="45"/>
      <c r="B613" s="45"/>
      <c r="C613" s="45"/>
      <c r="D613" s="45"/>
      <c r="E613" s="45"/>
      <c r="F613" s="91" t="s">
        <v>695</v>
      </c>
      <c r="G613" s="91"/>
      <c r="H613" s="19">
        <v>190.44</v>
      </c>
    </row>
    <row r="614" spans="1:8" ht="36" customHeight="1" x14ac:dyDescent="0.25">
      <c r="A614" s="11" t="s">
        <v>266</v>
      </c>
      <c r="B614" s="11" t="s">
        <v>266</v>
      </c>
      <c r="C614" s="12" t="s">
        <v>267</v>
      </c>
      <c r="D614" s="11" t="s">
        <v>21</v>
      </c>
      <c r="E614" s="11" t="s">
        <v>47</v>
      </c>
      <c r="F614" s="11"/>
      <c r="G614" s="13">
        <v>7.72</v>
      </c>
      <c r="H614" s="13">
        <v>185.28</v>
      </c>
    </row>
    <row r="615" spans="1:8" ht="21" customHeight="1" x14ac:dyDescent="0.25">
      <c r="A615" s="14" t="s">
        <v>266</v>
      </c>
      <c r="B615" s="14" t="s">
        <v>931</v>
      </c>
      <c r="C615" s="15" t="s">
        <v>932</v>
      </c>
      <c r="D615" s="16" t="s">
        <v>21</v>
      </c>
      <c r="E615" s="16" t="s">
        <v>47</v>
      </c>
      <c r="F615" s="17">
        <v>1</v>
      </c>
      <c r="G615" s="18">
        <v>1.33</v>
      </c>
      <c r="H615" s="18">
        <v>1.33</v>
      </c>
    </row>
    <row r="616" spans="1:8" ht="21" customHeight="1" x14ac:dyDescent="0.25">
      <c r="A616" s="14" t="s">
        <v>266</v>
      </c>
      <c r="B616" s="14" t="s">
        <v>865</v>
      </c>
      <c r="C616" s="15" t="s">
        <v>847</v>
      </c>
      <c r="D616" s="16" t="s">
        <v>21</v>
      </c>
      <c r="E616" s="16" t="s">
        <v>699</v>
      </c>
      <c r="F616" s="17">
        <v>0.1225094</v>
      </c>
      <c r="G616" s="18">
        <v>23.89</v>
      </c>
      <c r="H616" s="18">
        <v>2.92</v>
      </c>
    </row>
    <row r="617" spans="1:8" ht="15" customHeight="1" x14ac:dyDescent="0.25">
      <c r="A617" s="14" t="s">
        <v>266</v>
      </c>
      <c r="B617" s="14" t="s">
        <v>866</v>
      </c>
      <c r="C617" s="15" t="s">
        <v>749</v>
      </c>
      <c r="D617" s="16" t="s">
        <v>21</v>
      </c>
      <c r="E617" s="16" t="s">
        <v>699</v>
      </c>
      <c r="F617" s="17">
        <v>0.12292798000000001</v>
      </c>
      <c r="G617" s="18">
        <v>28.27</v>
      </c>
      <c r="H617" s="18">
        <v>3.47</v>
      </c>
    </row>
    <row r="618" spans="1:8" ht="15" customHeight="1" x14ac:dyDescent="0.25">
      <c r="A618" s="45"/>
      <c r="B618" s="45"/>
      <c r="C618" s="45"/>
      <c r="D618" s="45"/>
      <c r="E618" s="45"/>
      <c r="F618" s="91" t="s">
        <v>692</v>
      </c>
      <c r="G618" s="91"/>
      <c r="H618" s="19">
        <v>7.72</v>
      </c>
    </row>
    <row r="619" spans="1:8" ht="15" customHeight="1" x14ac:dyDescent="0.25">
      <c r="A619" s="45"/>
      <c r="B619" s="45"/>
      <c r="C619" s="45"/>
      <c r="D619" s="45"/>
      <c r="E619" s="45"/>
      <c r="F619" s="91" t="s">
        <v>693</v>
      </c>
      <c r="G619" s="91"/>
      <c r="H619" s="19">
        <v>1.93</v>
      </c>
    </row>
    <row r="620" spans="1:8" ht="15" customHeight="1" x14ac:dyDescent="0.25">
      <c r="A620" s="45"/>
      <c r="B620" s="45"/>
      <c r="C620" s="45"/>
      <c r="D620" s="45"/>
      <c r="E620" s="45"/>
      <c r="F620" s="91" t="s">
        <v>694</v>
      </c>
      <c r="G620" s="91"/>
      <c r="H620" s="19">
        <v>9.65</v>
      </c>
    </row>
    <row r="621" spans="1:8" ht="15" customHeight="1" x14ac:dyDescent="0.25">
      <c r="A621" s="45"/>
      <c r="B621" s="45"/>
      <c r="C621" s="45"/>
      <c r="D621" s="45"/>
      <c r="E621" s="45"/>
      <c r="F621" s="91" t="s">
        <v>695</v>
      </c>
      <c r="G621" s="91"/>
      <c r="H621" s="19">
        <v>231.6</v>
      </c>
    </row>
    <row r="622" spans="1:8" ht="36" customHeight="1" x14ac:dyDescent="0.25">
      <c r="A622" s="11" t="s">
        <v>269</v>
      </c>
      <c r="B622" s="11" t="s">
        <v>269</v>
      </c>
      <c r="C622" s="12" t="s">
        <v>270</v>
      </c>
      <c r="D622" s="11" t="s">
        <v>21</v>
      </c>
      <c r="E622" s="11" t="s">
        <v>129</v>
      </c>
      <c r="F622" s="11"/>
      <c r="G622" s="13">
        <v>11.19</v>
      </c>
      <c r="H622" s="13">
        <v>866.22</v>
      </c>
    </row>
    <row r="623" spans="1:8" ht="21" customHeight="1" x14ac:dyDescent="0.25">
      <c r="A623" s="14" t="s">
        <v>269</v>
      </c>
      <c r="B623" s="14" t="s">
        <v>933</v>
      </c>
      <c r="C623" s="15" t="s">
        <v>934</v>
      </c>
      <c r="D623" s="16" t="s">
        <v>21</v>
      </c>
      <c r="E623" s="16" t="s">
        <v>129</v>
      </c>
      <c r="F623" s="17">
        <v>1.0169999999999999</v>
      </c>
      <c r="G623" s="18">
        <v>5.55</v>
      </c>
      <c r="H623" s="18">
        <v>5.64</v>
      </c>
    </row>
    <row r="624" spans="1:8" ht="21" customHeight="1" x14ac:dyDescent="0.25">
      <c r="A624" s="14" t="s">
        <v>269</v>
      </c>
      <c r="B624" s="14" t="s">
        <v>865</v>
      </c>
      <c r="C624" s="15" t="s">
        <v>847</v>
      </c>
      <c r="D624" s="16" t="s">
        <v>21</v>
      </c>
      <c r="E624" s="16" t="s">
        <v>699</v>
      </c>
      <c r="F624" s="17">
        <v>0.10663767</v>
      </c>
      <c r="G624" s="18">
        <v>23.89</v>
      </c>
      <c r="H624" s="18">
        <v>2.54</v>
      </c>
    </row>
    <row r="625" spans="1:8" ht="15" customHeight="1" x14ac:dyDescent="0.25">
      <c r="A625" s="14" t="s">
        <v>269</v>
      </c>
      <c r="B625" s="14" t="s">
        <v>866</v>
      </c>
      <c r="C625" s="15" t="s">
        <v>749</v>
      </c>
      <c r="D625" s="16" t="s">
        <v>21</v>
      </c>
      <c r="E625" s="16" t="s">
        <v>699</v>
      </c>
      <c r="F625" s="17">
        <v>0.10663767</v>
      </c>
      <c r="G625" s="18">
        <v>28.27</v>
      </c>
      <c r="H625" s="18">
        <v>3.01</v>
      </c>
    </row>
    <row r="626" spans="1:8" ht="15" customHeight="1" x14ac:dyDescent="0.25">
      <c r="A626" s="45"/>
      <c r="B626" s="45"/>
      <c r="C626" s="45"/>
      <c r="D626" s="45"/>
      <c r="E626" s="45"/>
      <c r="F626" s="91" t="s">
        <v>692</v>
      </c>
      <c r="G626" s="91"/>
      <c r="H626" s="19">
        <v>11.19</v>
      </c>
    </row>
    <row r="627" spans="1:8" ht="15" customHeight="1" x14ac:dyDescent="0.25">
      <c r="A627" s="45"/>
      <c r="B627" s="45"/>
      <c r="C627" s="45"/>
      <c r="D627" s="45"/>
      <c r="E627" s="45"/>
      <c r="F627" s="91" t="s">
        <v>693</v>
      </c>
      <c r="G627" s="91"/>
      <c r="H627" s="19">
        <v>2.8</v>
      </c>
    </row>
    <row r="628" spans="1:8" ht="15" customHeight="1" x14ac:dyDescent="0.25">
      <c r="A628" s="45"/>
      <c r="B628" s="45"/>
      <c r="C628" s="45"/>
      <c r="D628" s="45"/>
      <c r="E628" s="45"/>
      <c r="F628" s="91" t="s">
        <v>694</v>
      </c>
      <c r="G628" s="91"/>
      <c r="H628" s="19">
        <v>13.99</v>
      </c>
    </row>
    <row r="629" spans="1:8" ht="15" customHeight="1" x14ac:dyDescent="0.25">
      <c r="A629" s="45"/>
      <c r="B629" s="45"/>
      <c r="C629" s="45"/>
      <c r="D629" s="45"/>
      <c r="E629" s="45"/>
      <c r="F629" s="91" t="s">
        <v>695</v>
      </c>
      <c r="G629" s="91"/>
      <c r="H629" s="19">
        <v>1082.97</v>
      </c>
    </row>
    <row r="630" spans="1:8" ht="20.100000000000001" customHeight="1" x14ac:dyDescent="0.25">
      <c r="A630" s="11" t="s">
        <v>272</v>
      </c>
      <c r="B630" s="11" t="s">
        <v>272</v>
      </c>
      <c r="C630" s="12" t="s">
        <v>273</v>
      </c>
      <c r="D630" s="11" t="s">
        <v>16</v>
      </c>
      <c r="E630" s="11" t="s">
        <v>47</v>
      </c>
      <c r="F630" s="11"/>
      <c r="G630" s="13">
        <v>643.51</v>
      </c>
      <c r="H630" s="13">
        <v>643.51</v>
      </c>
    </row>
    <row r="631" spans="1:8" ht="15" customHeight="1" x14ac:dyDescent="0.25">
      <c r="A631" s="14" t="s">
        <v>272</v>
      </c>
      <c r="B631" s="14" t="s">
        <v>935</v>
      </c>
      <c r="C631" s="15" t="s">
        <v>936</v>
      </c>
      <c r="D631" s="16" t="s">
        <v>16</v>
      </c>
      <c r="E631" s="16" t="s">
        <v>683</v>
      </c>
      <c r="F631" s="17">
        <v>1</v>
      </c>
      <c r="G631" s="18">
        <v>500.71</v>
      </c>
      <c r="H631" s="18">
        <v>500.71</v>
      </c>
    </row>
    <row r="632" spans="1:8" ht="21" customHeight="1" x14ac:dyDescent="0.25">
      <c r="A632" s="14" t="s">
        <v>272</v>
      </c>
      <c r="B632" s="14" t="s">
        <v>846</v>
      </c>
      <c r="C632" s="15" t="s">
        <v>847</v>
      </c>
      <c r="D632" s="16" t="s">
        <v>16</v>
      </c>
      <c r="E632" s="16" t="s">
        <v>714</v>
      </c>
      <c r="F632" s="17">
        <v>1.7898974299999999</v>
      </c>
      <c r="G632" s="18">
        <v>23.2</v>
      </c>
      <c r="H632" s="18">
        <v>41.52</v>
      </c>
    </row>
    <row r="633" spans="1:8" ht="15" customHeight="1" x14ac:dyDescent="0.25">
      <c r="A633" s="14" t="s">
        <v>272</v>
      </c>
      <c r="B633" s="14" t="s">
        <v>748</v>
      </c>
      <c r="C633" s="15" t="s">
        <v>749</v>
      </c>
      <c r="D633" s="16" t="s">
        <v>16</v>
      </c>
      <c r="E633" s="16" t="s">
        <v>714</v>
      </c>
      <c r="F633" s="17">
        <v>3.5803034399999998</v>
      </c>
      <c r="G633" s="18">
        <v>28.29</v>
      </c>
      <c r="H633" s="18">
        <v>101.28</v>
      </c>
    </row>
    <row r="634" spans="1:8" ht="15" customHeight="1" x14ac:dyDescent="0.25">
      <c r="A634" s="45"/>
      <c r="B634" s="45"/>
      <c r="C634" s="45"/>
      <c r="D634" s="45"/>
      <c r="E634" s="45"/>
      <c r="F634" s="91" t="s">
        <v>692</v>
      </c>
      <c r="G634" s="91"/>
      <c r="H634" s="19">
        <v>643.51</v>
      </c>
    </row>
    <row r="635" spans="1:8" ht="15" customHeight="1" x14ac:dyDescent="0.25">
      <c r="A635" s="45"/>
      <c r="B635" s="45"/>
      <c r="C635" s="45"/>
      <c r="D635" s="45"/>
      <c r="E635" s="45"/>
      <c r="F635" s="91" t="s">
        <v>693</v>
      </c>
      <c r="G635" s="91"/>
      <c r="H635" s="19">
        <v>161.19999999999999</v>
      </c>
    </row>
    <row r="636" spans="1:8" ht="15" customHeight="1" x14ac:dyDescent="0.25">
      <c r="A636" s="45"/>
      <c r="B636" s="45"/>
      <c r="C636" s="45"/>
      <c r="D636" s="45"/>
      <c r="E636" s="45"/>
      <c r="F636" s="91" t="s">
        <v>694</v>
      </c>
      <c r="G636" s="91"/>
      <c r="H636" s="19">
        <v>804.71</v>
      </c>
    </row>
    <row r="637" spans="1:8" ht="15" customHeight="1" x14ac:dyDescent="0.25">
      <c r="A637" s="45"/>
      <c r="B637" s="45"/>
      <c r="C637" s="45"/>
      <c r="D637" s="45"/>
      <c r="E637" s="45"/>
      <c r="F637" s="91" t="s">
        <v>695</v>
      </c>
      <c r="G637" s="91"/>
      <c r="H637" s="19">
        <v>804.71</v>
      </c>
    </row>
    <row r="638" spans="1:8" ht="20.100000000000001" customHeight="1" x14ac:dyDescent="0.25">
      <c r="A638" s="11" t="s">
        <v>275</v>
      </c>
      <c r="B638" s="11" t="s">
        <v>275</v>
      </c>
      <c r="C638" s="12" t="s">
        <v>276</v>
      </c>
      <c r="D638" s="11" t="s">
        <v>16</v>
      </c>
      <c r="E638" s="11" t="s">
        <v>47</v>
      </c>
      <c r="F638" s="11"/>
      <c r="G638" s="13">
        <v>1467</v>
      </c>
      <c r="H638" s="13">
        <v>1467</v>
      </c>
    </row>
    <row r="639" spans="1:8" ht="15" customHeight="1" x14ac:dyDescent="0.25">
      <c r="A639" s="14" t="s">
        <v>275</v>
      </c>
      <c r="B639" s="14" t="s">
        <v>937</v>
      </c>
      <c r="C639" s="15" t="s">
        <v>938</v>
      </c>
      <c r="D639" s="16" t="s">
        <v>16</v>
      </c>
      <c r="E639" s="16" t="s">
        <v>683</v>
      </c>
      <c r="F639" s="17">
        <v>1</v>
      </c>
      <c r="G639" s="18">
        <v>1324.2</v>
      </c>
      <c r="H639" s="18">
        <v>1324.2</v>
      </c>
    </row>
    <row r="640" spans="1:8" ht="21" customHeight="1" x14ac:dyDescent="0.25">
      <c r="A640" s="14" t="s">
        <v>275</v>
      </c>
      <c r="B640" s="14" t="s">
        <v>846</v>
      </c>
      <c r="C640" s="15" t="s">
        <v>847</v>
      </c>
      <c r="D640" s="16" t="s">
        <v>16</v>
      </c>
      <c r="E640" s="16" t="s">
        <v>714</v>
      </c>
      <c r="F640" s="17">
        <v>1.7911798299999999</v>
      </c>
      <c r="G640" s="18">
        <v>23.2</v>
      </c>
      <c r="H640" s="18">
        <v>41.55</v>
      </c>
    </row>
    <row r="641" spans="1:8" ht="15" customHeight="1" x14ac:dyDescent="0.25">
      <c r="A641" s="14" t="s">
        <v>275</v>
      </c>
      <c r="B641" s="14" t="s">
        <v>748</v>
      </c>
      <c r="C641" s="15" t="s">
        <v>749</v>
      </c>
      <c r="D641" s="16" t="s">
        <v>16</v>
      </c>
      <c r="E641" s="16" t="s">
        <v>714</v>
      </c>
      <c r="F641" s="17">
        <v>3.5793334300000001</v>
      </c>
      <c r="G641" s="18">
        <v>28.29</v>
      </c>
      <c r="H641" s="18">
        <v>101.25</v>
      </c>
    </row>
    <row r="642" spans="1:8" ht="15" customHeight="1" x14ac:dyDescent="0.25">
      <c r="A642" s="45"/>
      <c r="B642" s="45"/>
      <c r="C642" s="45"/>
      <c r="D642" s="45"/>
      <c r="E642" s="45"/>
      <c r="F642" s="91" t="s">
        <v>692</v>
      </c>
      <c r="G642" s="91"/>
      <c r="H642" s="19">
        <v>1467</v>
      </c>
    </row>
    <row r="643" spans="1:8" ht="15" customHeight="1" x14ac:dyDescent="0.25">
      <c r="A643" s="45"/>
      <c r="B643" s="45"/>
      <c r="C643" s="45"/>
      <c r="D643" s="45"/>
      <c r="E643" s="45"/>
      <c r="F643" s="91" t="s">
        <v>693</v>
      </c>
      <c r="G643" s="91"/>
      <c r="H643" s="19">
        <v>367.48</v>
      </c>
    </row>
    <row r="644" spans="1:8" ht="15" customHeight="1" x14ac:dyDescent="0.25">
      <c r="A644" s="45"/>
      <c r="B644" s="45"/>
      <c r="C644" s="45"/>
      <c r="D644" s="45"/>
      <c r="E644" s="45"/>
      <c r="F644" s="91" t="s">
        <v>694</v>
      </c>
      <c r="G644" s="91"/>
      <c r="H644" s="19">
        <v>1834.48</v>
      </c>
    </row>
    <row r="645" spans="1:8" ht="15" customHeight="1" x14ac:dyDescent="0.25">
      <c r="A645" s="45"/>
      <c r="B645" s="45"/>
      <c r="C645" s="45"/>
      <c r="D645" s="45"/>
      <c r="E645" s="45"/>
      <c r="F645" s="91" t="s">
        <v>695</v>
      </c>
      <c r="G645" s="91"/>
      <c r="H645" s="19">
        <v>1834.48</v>
      </c>
    </row>
    <row r="646" spans="1:8" ht="27" customHeight="1" x14ac:dyDescent="0.25">
      <c r="A646" s="11" t="s">
        <v>280</v>
      </c>
      <c r="B646" s="11" t="s">
        <v>280</v>
      </c>
      <c r="C646" s="12" t="s">
        <v>281</v>
      </c>
      <c r="D646" s="11" t="s">
        <v>21</v>
      </c>
      <c r="E646" s="11" t="s">
        <v>129</v>
      </c>
      <c r="F646" s="11"/>
      <c r="G646" s="13">
        <v>9.2200000000000006</v>
      </c>
      <c r="H646" s="13">
        <v>603.91</v>
      </c>
    </row>
    <row r="647" spans="1:8" ht="21" customHeight="1" x14ac:dyDescent="0.25">
      <c r="A647" s="14" t="s">
        <v>280</v>
      </c>
      <c r="B647" s="14" t="s">
        <v>939</v>
      </c>
      <c r="C647" s="15" t="s">
        <v>940</v>
      </c>
      <c r="D647" s="16" t="s">
        <v>21</v>
      </c>
      <c r="E647" s="16" t="s">
        <v>129</v>
      </c>
      <c r="F647" s="17">
        <v>1.05</v>
      </c>
      <c r="G647" s="18">
        <v>8.59</v>
      </c>
      <c r="H647" s="18">
        <v>9.01</v>
      </c>
    </row>
    <row r="648" spans="1:8" ht="21" customHeight="1" x14ac:dyDescent="0.25">
      <c r="A648" s="14" t="s">
        <v>280</v>
      </c>
      <c r="B648" s="14" t="s">
        <v>865</v>
      </c>
      <c r="C648" s="15" t="s">
        <v>847</v>
      </c>
      <c r="D648" s="16" t="s">
        <v>21</v>
      </c>
      <c r="E648" s="16" t="s">
        <v>699</v>
      </c>
      <c r="F648" s="17">
        <v>4.07654E-3</v>
      </c>
      <c r="G648" s="18">
        <v>23.89</v>
      </c>
      <c r="H648" s="18">
        <v>0.09</v>
      </c>
    </row>
    <row r="649" spans="1:8" ht="15" customHeight="1" x14ac:dyDescent="0.25">
      <c r="A649" s="14" t="s">
        <v>280</v>
      </c>
      <c r="B649" s="14" t="s">
        <v>866</v>
      </c>
      <c r="C649" s="15" t="s">
        <v>749</v>
      </c>
      <c r="D649" s="16" t="s">
        <v>21</v>
      </c>
      <c r="E649" s="16" t="s">
        <v>699</v>
      </c>
      <c r="F649" s="17">
        <v>4.49512E-3</v>
      </c>
      <c r="G649" s="18">
        <v>28.27</v>
      </c>
      <c r="H649" s="18">
        <v>0.12</v>
      </c>
    </row>
    <row r="650" spans="1:8" ht="15" customHeight="1" x14ac:dyDescent="0.25">
      <c r="A650" s="45"/>
      <c r="B650" s="45"/>
      <c r="C650" s="45"/>
      <c r="D650" s="45"/>
      <c r="E650" s="45"/>
      <c r="F650" s="91" t="s">
        <v>692</v>
      </c>
      <c r="G650" s="91"/>
      <c r="H650" s="19">
        <v>9.2200000000000006</v>
      </c>
    </row>
    <row r="651" spans="1:8" ht="15" customHeight="1" x14ac:dyDescent="0.25">
      <c r="A651" s="45"/>
      <c r="B651" s="45"/>
      <c r="C651" s="45"/>
      <c r="D651" s="45"/>
      <c r="E651" s="45"/>
      <c r="F651" s="91" t="s">
        <v>693</v>
      </c>
      <c r="G651" s="91"/>
      <c r="H651" s="19">
        <v>2.31</v>
      </c>
    </row>
    <row r="652" spans="1:8" ht="15" customHeight="1" x14ac:dyDescent="0.25">
      <c r="A652" s="45"/>
      <c r="B652" s="45"/>
      <c r="C652" s="45"/>
      <c r="D652" s="45"/>
      <c r="E652" s="45"/>
      <c r="F652" s="91" t="s">
        <v>694</v>
      </c>
      <c r="G652" s="91"/>
      <c r="H652" s="19">
        <v>11.53</v>
      </c>
    </row>
    <row r="653" spans="1:8" ht="15" customHeight="1" x14ac:dyDescent="0.25">
      <c r="A653" s="45"/>
      <c r="B653" s="45"/>
      <c r="C653" s="45"/>
      <c r="D653" s="45"/>
      <c r="E653" s="45"/>
      <c r="F653" s="91" t="s">
        <v>695</v>
      </c>
      <c r="G653" s="91"/>
      <c r="H653" s="19">
        <v>755.22</v>
      </c>
    </row>
    <row r="654" spans="1:8" ht="20.100000000000001" customHeight="1" x14ac:dyDescent="0.25">
      <c r="A654" s="11" t="s">
        <v>285</v>
      </c>
      <c r="B654" s="11" t="s">
        <v>285</v>
      </c>
      <c r="C654" s="12" t="s">
        <v>286</v>
      </c>
      <c r="D654" s="11" t="s">
        <v>73</v>
      </c>
      <c r="E654" s="11" t="s">
        <v>129</v>
      </c>
      <c r="F654" s="11"/>
      <c r="G654" s="13">
        <v>14.35</v>
      </c>
      <c r="H654" s="13">
        <v>2085.34</v>
      </c>
    </row>
    <row r="655" spans="1:8" ht="15" customHeight="1" x14ac:dyDescent="0.25">
      <c r="A655" s="14" t="s">
        <v>285</v>
      </c>
      <c r="B655" s="14" t="s">
        <v>941</v>
      </c>
      <c r="C655" s="15" t="s">
        <v>942</v>
      </c>
      <c r="D655" s="16" t="s">
        <v>73</v>
      </c>
      <c r="E655" s="16" t="s">
        <v>714</v>
      </c>
      <c r="F655" s="17">
        <v>0.15987065</v>
      </c>
      <c r="G655" s="18">
        <v>3.75</v>
      </c>
      <c r="H655" s="18">
        <v>0.59</v>
      </c>
    </row>
    <row r="656" spans="1:8" ht="15" customHeight="1" x14ac:dyDescent="0.25">
      <c r="A656" s="14" t="s">
        <v>285</v>
      </c>
      <c r="B656" s="14" t="s">
        <v>943</v>
      </c>
      <c r="C656" s="15" t="s">
        <v>944</v>
      </c>
      <c r="D656" s="16" t="s">
        <v>73</v>
      </c>
      <c r="E656" s="16" t="s">
        <v>835</v>
      </c>
      <c r="F656" s="17">
        <v>1</v>
      </c>
      <c r="G656" s="18">
        <v>11.01</v>
      </c>
      <c r="H656" s="18">
        <v>11.01</v>
      </c>
    </row>
    <row r="657" spans="1:8" ht="15" customHeight="1" x14ac:dyDescent="0.25">
      <c r="A657" s="14" t="s">
        <v>285</v>
      </c>
      <c r="B657" s="14" t="s">
        <v>945</v>
      </c>
      <c r="C657" s="15" t="s">
        <v>946</v>
      </c>
      <c r="D657" s="16" t="s">
        <v>73</v>
      </c>
      <c r="E657" s="16" t="s">
        <v>714</v>
      </c>
      <c r="F657" s="17">
        <v>0.16194976999999999</v>
      </c>
      <c r="G657" s="18">
        <v>17.02</v>
      </c>
      <c r="H657" s="18">
        <v>2.75</v>
      </c>
    </row>
    <row r="658" spans="1:8" ht="15" customHeight="1" x14ac:dyDescent="0.25">
      <c r="A658" s="45"/>
      <c r="B658" s="45"/>
      <c r="C658" s="45"/>
      <c r="D658" s="45"/>
      <c r="E658" s="45"/>
      <c r="F658" s="91" t="s">
        <v>692</v>
      </c>
      <c r="G658" s="91"/>
      <c r="H658" s="19">
        <v>14.35</v>
      </c>
    </row>
    <row r="659" spans="1:8" ht="15" customHeight="1" x14ac:dyDescent="0.25">
      <c r="A659" s="45"/>
      <c r="B659" s="45"/>
      <c r="C659" s="45"/>
      <c r="D659" s="45"/>
      <c r="E659" s="45"/>
      <c r="F659" s="91" t="s">
        <v>693</v>
      </c>
      <c r="G659" s="91"/>
      <c r="H659" s="19">
        <v>3.59</v>
      </c>
    </row>
    <row r="660" spans="1:8" ht="15" customHeight="1" x14ac:dyDescent="0.25">
      <c r="A660" s="45"/>
      <c r="B660" s="45"/>
      <c r="C660" s="45"/>
      <c r="D660" s="45"/>
      <c r="E660" s="45"/>
      <c r="F660" s="91" t="s">
        <v>694</v>
      </c>
      <c r="G660" s="91"/>
      <c r="H660" s="19">
        <v>17.940000000000001</v>
      </c>
    </row>
    <row r="661" spans="1:8" ht="15" customHeight="1" x14ac:dyDescent="0.25">
      <c r="A661" s="45"/>
      <c r="B661" s="45"/>
      <c r="C661" s="45"/>
      <c r="D661" s="45"/>
      <c r="E661" s="45"/>
      <c r="F661" s="91" t="s">
        <v>695</v>
      </c>
      <c r="G661" s="91"/>
      <c r="H661" s="19">
        <v>2607.04</v>
      </c>
    </row>
    <row r="662" spans="1:8" ht="27" customHeight="1" x14ac:dyDescent="0.25">
      <c r="A662" s="11" t="s">
        <v>288</v>
      </c>
      <c r="B662" s="11" t="s">
        <v>288</v>
      </c>
      <c r="C662" s="12" t="s">
        <v>289</v>
      </c>
      <c r="D662" s="11" t="s">
        <v>73</v>
      </c>
      <c r="E662" s="11" t="s">
        <v>47</v>
      </c>
      <c r="F662" s="11"/>
      <c r="G662" s="13">
        <v>41.18</v>
      </c>
      <c r="H662" s="13">
        <v>823.6</v>
      </c>
    </row>
    <row r="663" spans="1:8" ht="15" customHeight="1" x14ac:dyDescent="0.25">
      <c r="A663" s="14" t="s">
        <v>288</v>
      </c>
      <c r="B663" s="14" t="s">
        <v>941</v>
      </c>
      <c r="C663" s="15" t="s">
        <v>942</v>
      </c>
      <c r="D663" s="16" t="s">
        <v>73</v>
      </c>
      <c r="E663" s="16" t="s">
        <v>714</v>
      </c>
      <c r="F663" s="17">
        <v>0.11159658</v>
      </c>
      <c r="G663" s="18">
        <v>3.75</v>
      </c>
      <c r="H663" s="18">
        <v>0.41</v>
      </c>
    </row>
    <row r="664" spans="1:8" ht="21" customHeight="1" x14ac:dyDescent="0.25">
      <c r="A664" s="14" t="s">
        <v>288</v>
      </c>
      <c r="B664" s="14" t="s">
        <v>947</v>
      </c>
      <c r="C664" s="15" t="s">
        <v>948</v>
      </c>
      <c r="D664" s="16" t="s">
        <v>73</v>
      </c>
      <c r="E664" s="16" t="s">
        <v>683</v>
      </c>
      <c r="F664" s="17">
        <v>1</v>
      </c>
      <c r="G664" s="18">
        <v>38.4</v>
      </c>
      <c r="H664" s="18">
        <v>38.4</v>
      </c>
    </row>
    <row r="665" spans="1:8" ht="15" customHeight="1" x14ac:dyDescent="0.25">
      <c r="A665" s="14" t="s">
        <v>288</v>
      </c>
      <c r="B665" s="14" t="s">
        <v>945</v>
      </c>
      <c r="C665" s="15" t="s">
        <v>946</v>
      </c>
      <c r="D665" s="16" t="s">
        <v>73</v>
      </c>
      <c r="E665" s="16" t="s">
        <v>714</v>
      </c>
      <c r="F665" s="17">
        <v>0.13975482</v>
      </c>
      <c r="G665" s="18">
        <v>17.02</v>
      </c>
      <c r="H665" s="18">
        <v>2.37</v>
      </c>
    </row>
    <row r="666" spans="1:8" ht="15" customHeight="1" x14ac:dyDescent="0.25">
      <c r="A666" s="45"/>
      <c r="B666" s="45"/>
      <c r="C666" s="45"/>
      <c r="D666" s="45"/>
      <c r="E666" s="45"/>
      <c r="F666" s="91" t="s">
        <v>692</v>
      </c>
      <c r="G666" s="91"/>
      <c r="H666" s="19">
        <v>41.18</v>
      </c>
    </row>
    <row r="667" spans="1:8" ht="15" customHeight="1" x14ac:dyDescent="0.25">
      <c r="A667" s="45"/>
      <c r="B667" s="45"/>
      <c r="C667" s="45"/>
      <c r="D667" s="45"/>
      <c r="E667" s="45"/>
      <c r="F667" s="91" t="s">
        <v>693</v>
      </c>
      <c r="G667" s="91"/>
      <c r="H667" s="19">
        <v>10.32</v>
      </c>
    </row>
    <row r="668" spans="1:8" ht="15" customHeight="1" x14ac:dyDescent="0.25">
      <c r="A668" s="45"/>
      <c r="B668" s="45"/>
      <c r="C668" s="45"/>
      <c r="D668" s="45"/>
      <c r="E668" s="45"/>
      <c r="F668" s="91" t="s">
        <v>694</v>
      </c>
      <c r="G668" s="91"/>
      <c r="H668" s="19">
        <v>51.5</v>
      </c>
    </row>
    <row r="669" spans="1:8" ht="15" customHeight="1" x14ac:dyDescent="0.25">
      <c r="A669" s="45"/>
      <c r="B669" s="45"/>
      <c r="C669" s="45"/>
      <c r="D669" s="45"/>
      <c r="E669" s="45"/>
      <c r="F669" s="91" t="s">
        <v>695</v>
      </c>
      <c r="G669" s="91"/>
      <c r="H669" s="19">
        <v>1030</v>
      </c>
    </row>
    <row r="670" spans="1:8" ht="20.100000000000001" customHeight="1" x14ac:dyDescent="0.25">
      <c r="A670" s="11" t="s">
        <v>291</v>
      </c>
      <c r="B670" s="11" t="s">
        <v>291</v>
      </c>
      <c r="C670" s="12" t="s">
        <v>292</v>
      </c>
      <c r="D670" s="11" t="s">
        <v>73</v>
      </c>
      <c r="E670" s="11" t="s">
        <v>47</v>
      </c>
      <c r="F670" s="11"/>
      <c r="G670" s="13">
        <v>12.23</v>
      </c>
      <c r="H670" s="13">
        <v>183.45</v>
      </c>
    </row>
    <row r="671" spans="1:8" ht="15" customHeight="1" x14ac:dyDescent="0.25">
      <c r="A671" s="14" t="s">
        <v>291</v>
      </c>
      <c r="B671" s="14" t="s">
        <v>949</v>
      </c>
      <c r="C671" s="15" t="s">
        <v>950</v>
      </c>
      <c r="D671" s="16" t="s">
        <v>73</v>
      </c>
      <c r="E671" s="16" t="s">
        <v>683</v>
      </c>
      <c r="F671" s="17">
        <v>1</v>
      </c>
      <c r="G671" s="18">
        <v>12.23</v>
      </c>
      <c r="H671" s="18">
        <v>12.23</v>
      </c>
    </row>
    <row r="672" spans="1:8" ht="15" customHeight="1" x14ac:dyDescent="0.25">
      <c r="A672" s="45"/>
      <c r="B672" s="45"/>
      <c r="C672" s="45"/>
      <c r="D672" s="45"/>
      <c r="E672" s="45"/>
      <c r="F672" s="91" t="s">
        <v>692</v>
      </c>
      <c r="G672" s="91"/>
      <c r="H672" s="19">
        <v>12.23</v>
      </c>
    </row>
    <row r="673" spans="1:8" ht="15" customHeight="1" x14ac:dyDescent="0.25">
      <c r="A673" s="45"/>
      <c r="B673" s="45"/>
      <c r="C673" s="45"/>
      <c r="D673" s="45"/>
      <c r="E673" s="45"/>
      <c r="F673" s="91" t="s">
        <v>693</v>
      </c>
      <c r="G673" s="91"/>
      <c r="H673" s="19">
        <v>3.06</v>
      </c>
    </row>
    <row r="674" spans="1:8" ht="15" customHeight="1" x14ac:dyDescent="0.25">
      <c r="A674" s="45"/>
      <c r="B674" s="45"/>
      <c r="C674" s="45"/>
      <c r="D674" s="45"/>
      <c r="E674" s="45"/>
      <c r="F674" s="91" t="s">
        <v>694</v>
      </c>
      <c r="G674" s="91"/>
      <c r="H674" s="19">
        <v>15.29</v>
      </c>
    </row>
    <row r="675" spans="1:8" ht="15" customHeight="1" x14ac:dyDescent="0.25">
      <c r="A675" s="45"/>
      <c r="B675" s="45"/>
      <c r="C675" s="45"/>
      <c r="D675" s="45"/>
      <c r="E675" s="45"/>
      <c r="F675" s="91" t="s">
        <v>695</v>
      </c>
      <c r="G675" s="91"/>
      <c r="H675" s="19">
        <v>229.35</v>
      </c>
    </row>
    <row r="676" spans="1:8" ht="20.100000000000001" customHeight="1" x14ac:dyDescent="0.25">
      <c r="A676" s="11" t="s">
        <v>294</v>
      </c>
      <c r="B676" s="11" t="s">
        <v>294</v>
      </c>
      <c r="C676" s="12" t="s">
        <v>295</v>
      </c>
      <c r="D676" s="11" t="s">
        <v>73</v>
      </c>
      <c r="E676" s="11" t="s">
        <v>129</v>
      </c>
      <c r="F676" s="11"/>
      <c r="G676" s="13">
        <v>14.73</v>
      </c>
      <c r="H676" s="13">
        <v>662.85</v>
      </c>
    </row>
    <row r="677" spans="1:8" ht="15" customHeight="1" x14ac:dyDescent="0.25">
      <c r="A677" s="14" t="s">
        <v>294</v>
      </c>
      <c r="B677" s="14" t="s">
        <v>941</v>
      </c>
      <c r="C677" s="15" t="s">
        <v>942</v>
      </c>
      <c r="D677" s="16" t="s">
        <v>73</v>
      </c>
      <c r="E677" s="16" t="s">
        <v>714</v>
      </c>
      <c r="F677" s="17">
        <v>0.19503699999999999</v>
      </c>
      <c r="G677" s="18">
        <v>3.75</v>
      </c>
      <c r="H677" s="18">
        <v>0.73</v>
      </c>
    </row>
    <row r="678" spans="1:8" ht="15" customHeight="1" x14ac:dyDescent="0.25">
      <c r="A678" s="14" t="s">
        <v>294</v>
      </c>
      <c r="B678" s="14" t="s">
        <v>754</v>
      </c>
      <c r="C678" s="15" t="s">
        <v>755</v>
      </c>
      <c r="D678" s="16" t="s">
        <v>73</v>
      </c>
      <c r="E678" s="16" t="s">
        <v>714</v>
      </c>
      <c r="F678" s="17">
        <v>0.19512635</v>
      </c>
      <c r="G678" s="18">
        <v>3.88</v>
      </c>
      <c r="H678" s="18">
        <v>0.75</v>
      </c>
    </row>
    <row r="679" spans="1:8" ht="15" customHeight="1" x14ac:dyDescent="0.25">
      <c r="A679" s="14" t="s">
        <v>294</v>
      </c>
      <c r="B679" s="14" t="s">
        <v>951</v>
      </c>
      <c r="C679" s="15" t="s">
        <v>952</v>
      </c>
      <c r="D679" s="16" t="s">
        <v>73</v>
      </c>
      <c r="E679" s="16" t="s">
        <v>835</v>
      </c>
      <c r="F679" s="17">
        <v>1.05</v>
      </c>
      <c r="G679" s="18">
        <v>6.98</v>
      </c>
      <c r="H679" s="18">
        <v>7.32</v>
      </c>
    </row>
    <row r="680" spans="1:8" ht="15" customHeight="1" x14ac:dyDescent="0.25">
      <c r="A680" s="14" t="s">
        <v>294</v>
      </c>
      <c r="B680" s="14" t="s">
        <v>945</v>
      </c>
      <c r="C680" s="15" t="s">
        <v>946</v>
      </c>
      <c r="D680" s="16" t="s">
        <v>73</v>
      </c>
      <c r="E680" s="16" t="s">
        <v>714</v>
      </c>
      <c r="F680" s="17">
        <v>0.19770366</v>
      </c>
      <c r="G680" s="18">
        <v>17.02</v>
      </c>
      <c r="H680" s="18">
        <v>3.36</v>
      </c>
    </row>
    <row r="681" spans="1:8" ht="15" customHeight="1" x14ac:dyDescent="0.25">
      <c r="A681" s="14" t="s">
        <v>294</v>
      </c>
      <c r="B681" s="14" t="s">
        <v>758</v>
      </c>
      <c r="C681" s="15" t="s">
        <v>759</v>
      </c>
      <c r="D681" s="16" t="s">
        <v>73</v>
      </c>
      <c r="E681" s="16" t="s">
        <v>714</v>
      </c>
      <c r="F681" s="17">
        <v>0.19770366</v>
      </c>
      <c r="G681" s="18">
        <v>13.04</v>
      </c>
      <c r="H681" s="18">
        <v>2.57</v>
      </c>
    </row>
    <row r="682" spans="1:8" ht="15" customHeight="1" x14ac:dyDescent="0.25">
      <c r="A682" s="45"/>
      <c r="B682" s="45"/>
      <c r="C682" s="45"/>
      <c r="D682" s="45"/>
      <c r="E682" s="45"/>
      <c r="F682" s="91" t="s">
        <v>692</v>
      </c>
      <c r="G682" s="91"/>
      <c r="H682" s="19">
        <v>14.73</v>
      </c>
    </row>
    <row r="683" spans="1:8" ht="15" customHeight="1" x14ac:dyDescent="0.25">
      <c r="A683" s="45"/>
      <c r="B683" s="45"/>
      <c r="C683" s="45"/>
      <c r="D683" s="45"/>
      <c r="E683" s="45"/>
      <c r="F683" s="91" t="s">
        <v>693</v>
      </c>
      <c r="G683" s="91"/>
      <c r="H683" s="19">
        <v>3.69</v>
      </c>
    </row>
    <row r="684" spans="1:8" ht="15" customHeight="1" x14ac:dyDescent="0.25">
      <c r="A684" s="45"/>
      <c r="B684" s="45"/>
      <c r="C684" s="45"/>
      <c r="D684" s="45"/>
      <c r="E684" s="45"/>
      <c r="F684" s="91" t="s">
        <v>694</v>
      </c>
      <c r="G684" s="91"/>
      <c r="H684" s="19">
        <v>18.420000000000002</v>
      </c>
    </row>
    <row r="685" spans="1:8" ht="15" customHeight="1" x14ac:dyDescent="0.25">
      <c r="A685" s="45"/>
      <c r="B685" s="45"/>
      <c r="C685" s="45"/>
      <c r="D685" s="45"/>
      <c r="E685" s="45"/>
      <c r="F685" s="91" t="s">
        <v>695</v>
      </c>
      <c r="G685" s="91"/>
      <c r="H685" s="19">
        <v>828.9</v>
      </c>
    </row>
    <row r="686" spans="1:8" ht="27" customHeight="1" x14ac:dyDescent="0.25">
      <c r="A686" s="11" t="s">
        <v>297</v>
      </c>
      <c r="B686" s="11" t="s">
        <v>297</v>
      </c>
      <c r="C686" s="12" t="s">
        <v>298</v>
      </c>
      <c r="D686" s="11" t="s">
        <v>73</v>
      </c>
      <c r="E686" s="11" t="s">
        <v>103</v>
      </c>
      <c r="F686" s="11"/>
      <c r="G686" s="13">
        <v>120.72</v>
      </c>
      <c r="H686" s="13">
        <v>10111.51</v>
      </c>
    </row>
    <row r="687" spans="1:8" ht="15" customHeight="1" x14ac:dyDescent="0.25">
      <c r="A687" s="14" t="s">
        <v>297</v>
      </c>
      <c r="B687" s="14" t="s">
        <v>941</v>
      </c>
      <c r="C687" s="15" t="s">
        <v>942</v>
      </c>
      <c r="D687" s="16" t="s">
        <v>73</v>
      </c>
      <c r="E687" s="16" t="s">
        <v>714</v>
      </c>
      <c r="F687" s="17">
        <v>0.11878371</v>
      </c>
      <c r="G687" s="18">
        <v>3.75</v>
      </c>
      <c r="H687" s="18">
        <v>0.44</v>
      </c>
    </row>
    <row r="688" spans="1:8" ht="15" customHeight="1" x14ac:dyDescent="0.25">
      <c r="A688" s="14" t="s">
        <v>297</v>
      </c>
      <c r="B688" s="14" t="s">
        <v>754</v>
      </c>
      <c r="C688" s="15" t="s">
        <v>755</v>
      </c>
      <c r="D688" s="16" t="s">
        <v>73</v>
      </c>
      <c r="E688" s="16" t="s">
        <v>714</v>
      </c>
      <c r="F688" s="17">
        <v>0.12243319</v>
      </c>
      <c r="G688" s="18">
        <v>3.88</v>
      </c>
      <c r="H688" s="18">
        <v>0.47</v>
      </c>
    </row>
    <row r="689" spans="1:8" ht="15" customHeight="1" x14ac:dyDescent="0.25">
      <c r="A689" s="14" t="s">
        <v>297</v>
      </c>
      <c r="B689" s="14" t="s">
        <v>953</v>
      </c>
      <c r="C689" s="15" t="s">
        <v>954</v>
      </c>
      <c r="D689" s="16" t="s">
        <v>73</v>
      </c>
      <c r="E689" s="16" t="s">
        <v>711</v>
      </c>
      <c r="F689" s="17">
        <v>1</v>
      </c>
      <c r="G689" s="18">
        <v>115.33</v>
      </c>
      <c r="H689" s="18">
        <v>115.33</v>
      </c>
    </row>
    <row r="690" spans="1:8" ht="15" customHeight="1" x14ac:dyDescent="0.25">
      <c r="A690" s="14" t="s">
        <v>297</v>
      </c>
      <c r="B690" s="14" t="s">
        <v>945</v>
      </c>
      <c r="C690" s="15" t="s">
        <v>946</v>
      </c>
      <c r="D690" s="16" t="s">
        <v>73</v>
      </c>
      <c r="E690" s="16" t="s">
        <v>714</v>
      </c>
      <c r="F690" s="17">
        <v>0.14960861</v>
      </c>
      <c r="G690" s="18">
        <v>17.02</v>
      </c>
      <c r="H690" s="18">
        <v>2.54</v>
      </c>
    </row>
    <row r="691" spans="1:8" ht="15" customHeight="1" x14ac:dyDescent="0.25">
      <c r="A691" s="14" t="s">
        <v>297</v>
      </c>
      <c r="B691" s="14" t="s">
        <v>758</v>
      </c>
      <c r="C691" s="15" t="s">
        <v>759</v>
      </c>
      <c r="D691" s="16" t="s">
        <v>73</v>
      </c>
      <c r="E691" s="16" t="s">
        <v>714</v>
      </c>
      <c r="F691" s="17">
        <v>0.14924994999999999</v>
      </c>
      <c r="G691" s="18">
        <v>13.04</v>
      </c>
      <c r="H691" s="18">
        <v>1.94</v>
      </c>
    </row>
    <row r="692" spans="1:8" ht="15" customHeight="1" x14ac:dyDescent="0.25">
      <c r="A692" s="45"/>
      <c r="B692" s="45"/>
      <c r="C692" s="45"/>
      <c r="D692" s="45"/>
      <c r="E692" s="45"/>
      <c r="F692" s="91" t="s">
        <v>692</v>
      </c>
      <c r="G692" s="91"/>
      <c r="H692" s="19">
        <v>120.72</v>
      </c>
    </row>
    <row r="693" spans="1:8" ht="15" customHeight="1" x14ac:dyDescent="0.25">
      <c r="A693" s="45"/>
      <c r="B693" s="45"/>
      <c r="C693" s="45"/>
      <c r="D693" s="45"/>
      <c r="E693" s="45"/>
      <c r="F693" s="91" t="s">
        <v>693</v>
      </c>
      <c r="G693" s="91"/>
      <c r="H693" s="19">
        <v>30.24</v>
      </c>
    </row>
    <row r="694" spans="1:8" ht="15" customHeight="1" x14ac:dyDescent="0.25">
      <c r="A694" s="45"/>
      <c r="B694" s="45"/>
      <c r="C694" s="45"/>
      <c r="D694" s="45"/>
      <c r="E694" s="45"/>
      <c r="F694" s="91" t="s">
        <v>694</v>
      </c>
      <c r="G694" s="91"/>
      <c r="H694" s="19">
        <v>150.96</v>
      </c>
    </row>
    <row r="695" spans="1:8" ht="15" customHeight="1" x14ac:dyDescent="0.25">
      <c r="A695" s="45"/>
      <c r="B695" s="45"/>
      <c r="C695" s="45"/>
      <c r="D695" s="45"/>
      <c r="E695" s="45"/>
      <c r="F695" s="91" t="s">
        <v>695</v>
      </c>
      <c r="G695" s="91"/>
      <c r="H695" s="19">
        <v>12644.41</v>
      </c>
    </row>
    <row r="696" spans="1:8" ht="20.100000000000001" customHeight="1" x14ac:dyDescent="0.25">
      <c r="A696" s="11" t="s">
        <v>300</v>
      </c>
      <c r="B696" s="11" t="s">
        <v>300</v>
      </c>
      <c r="C696" s="12" t="s">
        <v>301</v>
      </c>
      <c r="D696" s="11" t="s">
        <v>16</v>
      </c>
      <c r="E696" s="11" t="s">
        <v>47</v>
      </c>
      <c r="F696" s="11"/>
      <c r="G696" s="13">
        <v>210.75</v>
      </c>
      <c r="H696" s="13">
        <v>4215</v>
      </c>
    </row>
    <row r="697" spans="1:8" ht="21" customHeight="1" x14ac:dyDescent="0.25">
      <c r="A697" s="14" t="s">
        <v>300</v>
      </c>
      <c r="B697" s="14" t="s">
        <v>955</v>
      </c>
      <c r="C697" s="15" t="s">
        <v>956</v>
      </c>
      <c r="D697" s="16" t="s">
        <v>16</v>
      </c>
      <c r="E697" s="16" t="s">
        <v>683</v>
      </c>
      <c r="F697" s="17">
        <v>1</v>
      </c>
      <c r="G697" s="18">
        <v>167.92</v>
      </c>
      <c r="H697" s="18">
        <v>167.92</v>
      </c>
    </row>
    <row r="698" spans="1:8" ht="21" customHeight="1" x14ac:dyDescent="0.25">
      <c r="A698" s="14" t="s">
        <v>300</v>
      </c>
      <c r="B698" s="14" t="s">
        <v>846</v>
      </c>
      <c r="C698" s="15" t="s">
        <v>847</v>
      </c>
      <c r="D698" s="16" t="s">
        <v>16</v>
      </c>
      <c r="E698" s="16" t="s">
        <v>714</v>
      </c>
      <c r="F698" s="17">
        <v>0.53694967999999998</v>
      </c>
      <c r="G698" s="18">
        <v>23.2</v>
      </c>
      <c r="H698" s="18">
        <v>12.45</v>
      </c>
    </row>
    <row r="699" spans="1:8" ht="15" customHeight="1" x14ac:dyDescent="0.25">
      <c r="A699" s="14" t="s">
        <v>300</v>
      </c>
      <c r="B699" s="14" t="s">
        <v>748</v>
      </c>
      <c r="C699" s="15" t="s">
        <v>749</v>
      </c>
      <c r="D699" s="16" t="s">
        <v>16</v>
      </c>
      <c r="E699" s="16" t="s">
        <v>714</v>
      </c>
      <c r="F699" s="17">
        <v>1.0740544700000001</v>
      </c>
      <c r="G699" s="18">
        <v>28.29</v>
      </c>
      <c r="H699" s="18">
        <v>30.38</v>
      </c>
    </row>
    <row r="700" spans="1:8" ht="15" customHeight="1" x14ac:dyDescent="0.25">
      <c r="A700" s="45"/>
      <c r="B700" s="45"/>
      <c r="C700" s="45"/>
      <c r="D700" s="45"/>
      <c r="E700" s="45"/>
      <c r="F700" s="91" t="s">
        <v>692</v>
      </c>
      <c r="G700" s="91"/>
      <c r="H700" s="19">
        <v>210.75</v>
      </c>
    </row>
    <row r="701" spans="1:8" ht="15" customHeight="1" x14ac:dyDescent="0.25">
      <c r="A701" s="45"/>
      <c r="B701" s="45"/>
      <c r="C701" s="45"/>
      <c r="D701" s="45"/>
      <c r="E701" s="45"/>
      <c r="F701" s="91" t="s">
        <v>693</v>
      </c>
      <c r="G701" s="91"/>
      <c r="H701" s="19">
        <v>52.79</v>
      </c>
    </row>
    <row r="702" spans="1:8" ht="15" customHeight="1" x14ac:dyDescent="0.25">
      <c r="A702" s="45"/>
      <c r="B702" s="45"/>
      <c r="C702" s="45"/>
      <c r="D702" s="45"/>
      <c r="E702" s="45"/>
      <c r="F702" s="91" t="s">
        <v>694</v>
      </c>
      <c r="G702" s="91"/>
      <c r="H702" s="19">
        <v>263.54000000000002</v>
      </c>
    </row>
    <row r="703" spans="1:8" ht="15" customHeight="1" x14ac:dyDescent="0.25">
      <c r="A703" s="45"/>
      <c r="B703" s="45"/>
      <c r="C703" s="45"/>
      <c r="D703" s="45"/>
      <c r="E703" s="45"/>
      <c r="F703" s="91" t="s">
        <v>695</v>
      </c>
      <c r="G703" s="91"/>
      <c r="H703" s="19">
        <v>5270.8</v>
      </c>
    </row>
    <row r="704" spans="1:8" ht="27" customHeight="1" x14ac:dyDescent="0.25">
      <c r="A704" s="11" t="s">
        <v>303</v>
      </c>
      <c r="B704" s="11" t="s">
        <v>303</v>
      </c>
      <c r="C704" s="12" t="s">
        <v>304</v>
      </c>
      <c r="D704" s="11" t="s">
        <v>21</v>
      </c>
      <c r="E704" s="11" t="s">
        <v>47</v>
      </c>
      <c r="F704" s="11"/>
      <c r="G704" s="13">
        <v>52.16</v>
      </c>
      <c r="H704" s="13">
        <v>1043.2</v>
      </c>
    </row>
    <row r="705" spans="1:8" ht="38.1" customHeight="1" x14ac:dyDescent="0.25">
      <c r="A705" s="14" t="s">
        <v>303</v>
      </c>
      <c r="B705" s="14" t="s">
        <v>957</v>
      </c>
      <c r="C705" s="15" t="s">
        <v>958</v>
      </c>
      <c r="D705" s="16" t="s">
        <v>21</v>
      </c>
      <c r="E705" s="16" t="s">
        <v>47</v>
      </c>
      <c r="F705" s="17">
        <v>1</v>
      </c>
      <c r="G705" s="18">
        <v>43.16</v>
      </c>
      <c r="H705" s="18">
        <v>43.16</v>
      </c>
    </row>
    <row r="706" spans="1:8" ht="15" customHeight="1" x14ac:dyDescent="0.25">
      <c r="A706" s="14" t="s">
        <v>303</v>
      </c>
      <c r="B706" s="14" t="s">
        <v>797</v>
      </c>
      <c r="C706" s="15" t="s">
        <v>751</v>
      </c>
      <c r="D706" s="16" t="s">
        <v>21</v>
      </c>
      <c r="E706" s="16" t="s">
        <v>699</v>
      </c>
      <c r="F706" s="17">
        <v>0.12414592000000001</v>
      </c>
      <c r="G706" s="18">
        <v>27.95</v>
      </c>
      <c r="H706" s="18">
        <v>3.46</v>
      </c>
    </row>
    <row r="707" spans="1:8" ht="15" customHeight="1" x14ac:dyDescent="0.25">
      <c r="A707" s="14" t="s">
        <v>303</v>
      </c>
      <c r="B707" s="14" t="s">
        <v>798</v>
      </c>
      <c r="C707" s="15" t="s">
        <v>716</v>
      </c>
      <c r="D707" s="16" t="s">
        <v>21</v>
      </c>
      <c r="E707" s="16" t="s">
        <v>699</v>
      </c>
      <c r="F707" s="17">
        <v>0.10040709</v>
      </c>
      <c r="G707" s="18">
        <v>23.06</v>
      </c>
      <c r="H707" s="18">
        <v>2.31</v>
      </c>
    </row>
    <row r="708" spans="1:8" ht="29.1" customHeight="1" x14ac:dyDescent="0.25">
      <c r="A708" s="14" t="s">
        <v>303</v>
      </c>
      <c r="B708" s="14" t="s">
        <v>959</v>
      </c>
      <c r="C708" s="15" t="s">
        <v>960</v>
      </c>
      <c r="D708" s="16" t="s">
        <v>21</v>
      </c>
      <c r="E708" s="16" t="s">
        <v>801</v>
      </c>
      <c r="F708" s="17">
        <v>1.3012309999999999E-2</v>
      </c>
      <c r="G708" s="18">
        <v>248.91</v>
      </c>
      <c r="H708" s="18">
        <v>3.23</v>
      </c>
    </row>
    <row r="709" spans="1:8" ht="15" customHeight="1" x14ac:dyDescent="0.25">
      <c r="A709" s="45"/>
      <c r="B709" s="45"/>
      <c r="C709" s="45"/>
      <c r="D709" s="45"/>
      <c r="E709" s="45"/>
      <c r="F709" s="91" t="s">
        <v>692</v>
      </c>
      <c r="G709" s="91"/>
      <c r="H709" s="19">
        <v>52.16</v>
      </c>
    </row>
    <row r="710" spans="1:8" ht="15" customHeight="1" x14ac:dyDescent="0.25">
      <c r="A710" s="45"/>
      <c r="B710" s="45"/>
      <c r="C710" s="45"/>
      <c r="D710" s="45"/>
      <c r="E710" s="45"/>
      <c r="F710" s="91" t="s">
        <v>693</v>
      </c>
      <c r="G710" s="91"/>
      <c r="H710" s="19">
        <v>13.07</v>
      </c>
    </row>
    <row r="711" spans="1:8" ht="15" customHeight="1" x14ac:dyDescent="0.25">
      <c r="A711" s="45"/>
      <c r="B711" s="45"/>
      <c r="C711" s="45"/>
      <c r="D711" s="45"/>
      <c r="E711" s="45"/>
      <c r="F711" s="91" t="s">
        <v>694</v>
      </c>
      <c r="G711" s="91"/>
      <c r="H711" s="19">
        <v>65.23</v>
      </c>
    </row>
    <row r="712" spans="1:8" ht="15" customHeight="1" x14ac:dyDescent="0.25">
      <c r="A712" s="45"/>
      <c r="B712" s="45"/>
      <c r="C712" s="45"/>
      <c r="D712" s="45"/>
      <c r="E712" s="45"/>
      <c r="F712" s="91" t="s">
        <v>695</v>
      </c>
      <c r="G712" s="91"/>
      <c r="H712" s="19">
        <v>1304.5999999999999</v>
      </c>
    </row>
    <row r="713" spans="1:8" ht="36" customHeight="1" x14ac:dyDescent="0.25">
      <c r="A713" s="11" t="s">
        <v>308</v>
      </c>
      <c r="B713" s="11" t="s">
        <v>308</v>
      </c>
      <c r="C713" s="12" t="s">
        <v>309</v>
      </c>
      <c r="D713" s="11" t="s">
        <v>21</v>
      </c>
      <c r="E713" s="11" t="s">
        <v>129</v>
      </c>
      <c r="F713" s="11"/>
      <c r="G713" s="13">
        <v>11.82</v>
      </c>
      <c r="H713" s="13">
        <v>376.23</v>
      </c>
    </row>
    <row r="714" spans="1:8" ht="15" customHeight="1" x14ac:dyDescent="0.25">
      <c r="A714" s="14" t="s">
        <v>308</v>
      </c>
      <c r="B714" s="14" t="s">
        <v>961</v>
      </c>
      <c r="C714" s="15" t="s">
        <v>962</v>
      </c>
      <c r="D714" s="16" t="s">
        <v>21</v>
      </c>
      <c r="E714" s="16" t="s">
        <v>47</v>
      </c>
      <c r="F714" s="17">
        <v>3.6999999999999998E-2</v>
      </c>
      <c r="G714" s="18">
        <v>2</v>
      </c>
      <c r="H714" s="18">
        <v>7.0000000000000007E-2</v>
      </c>
    </row>
    <row r="715" spans="1:8" ht="21" customHeight="1" x14ac:dyDescent="0.25">
      <c r="A715" s="14" t="s">
        <v>308</v>
      </c>
      <c r="B715" s="14" t="s">
        <v>963</v>
      </c>
      <c r="C715" s="15" t="s">
        <v>964</v>
      </c>
      <c r="D715" s="16" t="s">
        <v>21</v>
      </c>
      <c r="E715" s="16" t="s">
        <v>129</v>
      </c>
      <c r="F715" s="17">
        <v>1.0492999999999999</v>
      </c>
      <c r="G715" s="18">
        <v>4.42</v>
      </c>
      <c r="H715" s="18">
        <v>4.63</v>
      </c>
    </row>
    <row r="716" spans="1:8" ht="21" customHeight="1" x14ac:dyDescent="0.25">
      <c r="A716" s="14" t="s">
        <v>308</v>
      </c>
      <c r="B716" s="14" t="s">
        <v>965</v>
      </c>
      <c r="C716" s="15" t="s">
        <v>966</v>
      </c>
      <c r="D716" s="16" t="s">
        <v>21</v>
      </c>
      <c r="E716" s="16" t="s">
        <v>699</v>
      </c>
      <c r="F716" s="17">
        <v>0.14199084000000001</v>
      </c>
      <c r="G716" s="18">
        <v>22.95</v>
      </c>
      <c r="H716" s="18">
        <v>3.25</v>
      </c>
    </row>
    <row r="717" spans="1:8" ht="21" customHeight="1" x14ac:dyDescent="0.25">
      <c r="A717" s="14" t="s">
        <v>308</v>
      </c>
      <c r="B717" s="14" t="s">
        <v>967</v>
      </c>
      <c r="C717" s="15" t="s">
        <v>968</v>
      </c>
      <c r="D717" s="16" t="s">
        <v>21</v>
      </c>
      <c r="E717" s="16" t="s">
        <v>699</v>
      </c>
      <c r="F717" s="17">
        <v>0.14242656000000001</v>
      </c>
      <c r="G717" s="18">
        <v>27.24</v>
      </c>
      <c r="H717" s="18">
        <v>3.87</v>
      </c>
    </row>
    <row r="718" spans="1:8" ht="15" customHeight="1" x14ac:dyDescent="0.25">
      <c r="A718" s="45"/>
      <c r="B718" s="45"/>
      <c r="C718" s="45"/>
      <c r="D718" s="45"/>
      <c r="E718" s="45"/>
      <c r="F718" s="91" t="s">
        <v>692</v>
      </c>
      <c r="G718" s="91"/>
      <c r="H718" s="19">
        <v>11.82</v>
      </c>
    </row>
    <row r="719" spans="1:8" ht="15" customHeight="1" x14ac:dyDescent="0.25">
      <c r="A719" s="45"/>
      <c r="B719" s="45"/>
      <c r="C719" s="45"/>
      <c r="D719" s="45"/>
      <c r="E719" s="45"/>
      <c r="F719" s="91" t="s">
        <v>693</v>
      </c>
      <c r="G719" s="91"/>
      <c r="H719" s="19">
        <v>2.96</v>
      </c>
    </row>
    <row r="720" spans="1:8" ht="15" customHeight="1" x14ac:dyDescent="0.25">
      <c r="A720" s="45"/>
      <c r="B720" s="45"/>
      <c r="C720" s="45"/>
      <c r="D720" s="45"/>
      <c r="E720" s="45"/>
      <c r="F720" s="91" t="s">
        <v>694</v>
      </c>
      <c r="G720" s="91"/>
      <c r="H720" s="19">
        <v>14.78</v>
      </c>
    </row>
    <row r="721" spans="1:8" ht="15" customHeight="1" x14ac:dyDescent="0.25">
      <c r="A721" s="45"/>
      <c r="B721" s="45"/>
      <c r="C721" s="45"/>
      <c r="D721" s="45"/>
      <c r="E721" s="45"/>
      <c r="F721" s="91" t="s">
        <v>695</v>
      </c>
      <c r="G721" s="91"/>
      <c r="H721" s="19">
        <v>470.45</v>
      </c>
    </row>
    <row r="722" spans="1:8" ht="36" customHeight="1" x14ac:dyDescent="0.25">
      <c r="A722" s="11" t="s">
        <v>311</v>
      </c>
      <c r="B722" s="11" t="s">
        <v>311</v>
      </c>
      <c r="C722" s="12" t="s">
        <v>312</v>
      </c>
      <c r="D722" s="11" t="s">
        <v>21</v>
      </c>
      <c r="E722" s="11" t="s">
        <v>129</v>
      </c>
      <c r="F722" s="11"/>
      <c r="G722" s="13">
        <v>18.57</v>
      </c>
      <c r="H722" s="13">
        <v>539.46</v>
      </c>
    </row>
    <row r="723" spans="1:8" ht="15" customHeight="1" x14ac:dyDescent="0.25">
      <c r="A723" s="14" t="s">
        <v>311</v>
      </c>
      <c r="B723" s="14" t="s">
        <v>961</v>
      </c>
      <c r="C723" s="15" t="s">
        <v>962</v>
      </c>
      <c r="D723" s="16" t="s">
        <v>21</v>
      </c>
      <c r="E723" s="16" t="s">
        <v>47</v>
      </c>
      <c r="F723" s="17">
        <v>4.41E-2</v>
      </c>
      <c r="G723" s="18">
        <v>2</v>
      </c>
      <c r="H723" s="18">
        <v>0.08</v>
      </c>
    </row>
    <row r="724" spans="1:8" ht="21" customHeight="1" x14ac:dyDescent="0.25">
      <c r="A724" s="14" t="s">
        <v>311</v>
      </c>
      <c r="B724" s="14" t="s">
        <v>969</v>
      </c>
      <c r="C724" s="15" t="s">
        <v>970</v>
      </c>
      <c r="D724" s="16" t="s">
        <v>21</v>
      </c>
      <c r="E724" s="16" t="s">
        <v>129</v>
      </c>
      <c r="F724" s="17">
        <v>1.0492999999999999</v>
      </c>
      <c r="G724" s="18">
        <v>9.5399999999999991</v>
      </c>
      <c r="H724" s="18">
        <v>10.01</v>
      </c>
    </row>
    <row r="725" spans="1:8" ht="21" customHeight="1" x14ac:dyDescent="0.25">
      <c r="A725" s="14" t="s">
        <v>311</v>
      </c>
      <c r="B725" s="14" t="s">
        <v>965</v>
      </c>
      <c r="C725" s="15" t="s">
        <v>966</v>
      </c>
      <c r="D725" s="16" t="s">
        <v>21</v>
      </c>
      <c r="E725" s="16" t="s">
        <v>699</v>
      </c>
      <c r="F725" s="17">
        <v>0.16895226999999999</v>
      </c>
      <c r="G725" s="18">
        <v>22.95</v>
      </c>
      <c r="H725" s="18">
        <v>3.87</v>
      </c>
    </row>
    <row r="726" spans="1:8" ht="21" customHeight="1" x14ac:dyDescent="0.25">
      <c r="A726" s="14" t="s">
        <v>311</v>
      </c>
      <c r="B726" s="14" t="s">
        <v>967</v>
      </c>
      <c r="C726" s="15" t="s">
        <v>968</v>
      </c>
      <c r="D726" s="16" t="s">
        <v>21</v>
      </c>
      <c r="E726" s="16" t="s">
        <v>699</v>
      </c>
      <c r="F726" s="17">
        <v>0.16938798999999999</v>
      </c>
      <c r="G726" s="18">
        <v>27.24</v>
      </c>
      <c r="H726" s="18">
        <v>4.6100000000000003</v>
      </c>
    </row>
    <row r="727" spans="1:8" ht="15" customHeight="1" x14ac:dyDescent="0.25">
      <c r="A727" s="45"/>
      <c r="B727" s="45"/>
      <c r="C727" s="45"/>
      <c r="D727" s="45"/>
      <c r="E727" s="45"/>
      <c r="F727" s="91" t="s">
        <v>692</v>
      </c>
      <c r="G727" s="91"/>
      <c r="H727" s="19">
        <v>18.57</v>
      </c>
    </row>
    <row r="728" spans="1:8" ht="15" customHeight="1" x14ac:dyDescent="0.25">
      <c r="A728" s="45"/>
      <c r="B728" s="45"/>
      <c r="C728" s="45"/>
      <c r="D728" s="45"/>
      <c r="E728" s="45"/>
      <c r="F728" s="91" t="s">
        <v>693</v>
      </c>
      <c r="G728" s="91"/>
      <c r="H728" s="19">
        <v>4.6500000000000004</v>
      </c>
    </row>
    <row r="729" spans="1:8" ht="15" customHeight="1" x14ac:dyDescent="0.25">
      <c r="A729" s="45"/>
      <c r="B729" s="45"/>
      <c r="C729" s="45"/>
      <c r="D729" s="45"/>
      <c r="E729" s="45"/>
      <c r="F729" s="91" t="s">
        <v>694</v>
      </c>
      <c r="G729" s="91"/>
      <c r="H729" s="19">
        <v>23.22</v>
      </c>
    </row>
    <row r="730" spans="1:8" ht="15" customHeight="1" x14ac:dyDescent="0.25">
      <c r="A730" s="45"/>
      <c r="B730" s="45"/>
      <c r="C730" s="45"/>
      <c r="D730" s="45"/>
      <c r="E730" s="45"/>
      <c r="F730" s="91" t="s">
        <v>695</v>
      </c>
      <c r="G730" s="91"/>
      <c r="H730" s="19">
        <v>674.54</v>
      </c>
    </row>
    <row r="731" spans="1:8" ht="27" customHeight="1" x14ac:dyDescent="0.25">
      <c r="A731" s="11" t="s">
        <v>314</v>
      </c>
      <c r="B731" s="11" t="s">
        <v>314</v>
      </c>
      <c r="C731" s="12" t="s">
        <v>315</v>
      </c>
      <c r="D731" s="11" t="s">
        <v>21</v>
      </c>
      <c r="E731" s="11" t="s">
        <v>129</v>
      </c>
      <c r="F731" s="11"/>
      <c r="G731" s="13">
        <v>16.98</v>
      </c>
      <c r="H731" s="13">
        <v>935.26</v>
      </c>
    </row>
    <row r="732" spans="1:8" ht="15" customHeight="1" x14ac:dyDescent="0.25">
      <c r="A732" s="14" t="s">
        <v>314</v>
      </c>
      <c r="B732" s="14" t="s">
        <v>961</v>
      </c>
      <c r="C732" s="15" t="s">
        <v>962</v>
      </c>
      <c r="D732" s="16" t="s">
        <v>21</v>
      </c>
      <c r="E732" s="16" t="s">
        <v>47</v>
      </c>
      <c r="F732" s="17">
        <v>6.6E-3</v>
      </c>
      <c r="G732" s="18">
        <v>2</v>
      </c>
      <c r="H732" s="18">
        <v>0.01</v>
      </c>
    </row>
    <row r="733" spans="1:8" ht="21" customHeight="1" x14ac:dyDescent="0.25">
      <c r="A733" s="14" t="s">
        <v>314</v>
      </c>
      <c r="B733" s="14" t="s">
        <v>971</v>
      </c>
      <c r="C733" s="15" t="s">
        <v>972</v>
      </c>
      <c r="D733" s="16" t="s">
        <v>21</v>
      </c>
      <c r="E733" s="16" t="s">
        <v>129</v>
      </c>
      <c r="F733" s="17">
        <v>1.0492999999999999</v>
      </c>
      <c r="G733" s="18">
        <v>14.98</v>
      </c>
      <c r="H733" s="18">
        <v>15.71</v>
      </c>
    </row>
    <row r="734" spans="1:8" ht="21" customHeight="1" x14ac:dyDescent="0.25">
      <c r="A734" s="14" t="s">
        <v>314</v>
      </c>
      <c r="B734" s="14" t="s">
        <v>965</v>
      </c>
      <c r="C734" s="15" t="s">
        <v>966</v>
      </c>
      <c r="D734" s="16" t="s">
        <v>21</v>
      </c>
      <c r="E734" s="16" t="s">
        <v>699</v>
      </c>
      <c r="F734" s="17">
        <v>2.2945770000000001E-2</v>
      </c>
      <c r="G734" s="18">
        <v>22.95</v>
      </c>
      <c r="H734" s="18">
        <v>0.52</v>
      </c>
    </row>
    <row r="735" spans="1:8" ht="21" customHeight="1" x14ac:dyDescent="0.25">
      <c r="A735" s="14" t="s">
        <v>314</v>
      </c>
      <c r="B735" s="14" t="s">
        <v>967</v>
      </c>
      <c r="C735" s="15" t="s">
        <v>968</v>
      </c>
      <c r="D735" s="16" t="s">
        <v>21</v>
      </c>
      <c r="E735" s="16" t="s">
        <v>699</v>
      </c>
      <c r="F735" s="17">
        <v>2.7371679999999999E-2</v>
      </c>
      <c r="G735" s="18">
        <v>27.24</v>
      </c>
      <c r="H735" s="18">
        <v>0.74</v>
      </c>
    </row>
    <row r="736" spans="1:8" ht="15" customHeight="1" x14ac:dyDescent="0.25">
      <c r="A736" s="45"/>
      <c r="B736" s="45"/>
      <c r="C736" s="45"/>
      <c r="D736" s="45"/>
      <c r="E736" s="45"/>
      <c r="F736" s="91" t="s">
        <v>692</v>
      </c>
      <c r="G736" s="91"/>
      <c r="H736" s="19">
        <v>16.98</v>
      </c>
    </row>
    <row r="737" spans="1:8" ht="15" customHeight="1" x14ac:dyDescent="0.25">
      <c r="A737" s="45"/>
      <c r="B737" s="45"/>
      <c r="C737" s="45"/>
      <c r="D737" s="45"/>
      <c r="E737" s="45"/>
      <c r="F737" s="91" t="s">
        <v>693</v>
      </c>
      <c r="G737" s="91"/>
      <c r="H737" s="19">
        <v>4.25</v>
      </c>
    </row>
    <row r="738" spans="1:8" ht="15" customHeight="1" x14ac:dyDescent="0.25">
      <c r="A738" s="45"/>
      <c r="B738" s="45"/>
      <c r="C738" s="45"/>
      <c r="D738" s="45"/>
      <c r="E738" s="45"/>
      <c r="F738" s="91" t="s">
        <v>694</v>
      </c>
      <c r="G738" s="91"/>
      <c r="H738" s="19">
        <v>21.23</v>
      </c>
    </row>
    <row r="739" spans="1:8" ht="15" customHeight="1" x14ac:dyDescent="0.25">
      <c r="A739" s="45"/>
      <c r="B739" s="45"/>
      <c r="C739" s="45"/>
      <c r="D739" s="45"/>
      <c r="E739" s="45"/>
      <c r="F739" s="91" t="s">
        <v>695</v>
      </c>
      <c r="G739" s="91"/>
      <c r="H739" s="19">
        <v>1169.3499999999999</v>
      </c>
    </row>
    <row r="740" spans="1:8" ht="27" customHeight="1" x14ac:dyDescent="0.25">
      <c r="A740" s="11" t="s">
        <v>317</v>
      </c>
      <c r="B740" s="11" t="s">
        <v>317</v>
      </c>
      <c r="C740" s="12" t="s">
        <v>318</v>
      </c>
      <c r="D740" s="11" t="s">
        <v>21</v>
      </c>
      <c r="E740" s="11" t="s">
        <v>129</v>
      </c>
      <c r="F740" s="11"/>
      <c r="G740" s="13">
        <v>18.77</v>
      </c>
      <c r="H740" s="13">
        <v>278.17</v>
      </c>
    </row>
    <row r="741" spans="1:8" ht="15" customHeight="1" x14ac:dyDescent="0.25">
      <c r="A741" s="14" t="s">
        <v>317</v>
      </c>
      <c r="B741" s="14" t="s">
        <v>961</v>
      </c>
      <c r="C741" s="15" t="s">
        <v>962</v>
      </c>
      <c r="D741" s="16" t="s">
        <v>21</v>
      </c>
      <c r="E741" s="16" t="s">
        <v>47</v>
      </c>
      <c r="F741" s="17">
        <v>8.0000000000000002E-3</v>
      </c>
      <c r="G741" s="18">
        <v>2</v>
      </c>
      <c r="H741" s="18">
        <v>0.01</v>
      </c>
    </row>
    <row r="742" spans="1:8" ht="21" customHeight="1" x14ac:dyDescent="0.25">
      <c r="A742" s="14" t="s">
        <v>317</v>
      </c>
      <c r="B742" s="14" t="s">
        <v>973</v>
      </c>
      <c r="C742" s="15" t="s">
        <v>974</v>
      </c>
      <c r="D742" s="16" t="s">
        <v>21</v>
      </c>
      <c r="E742" s="16" t="s">
        <v>129</v>
      </c>
      <c r="F742" s="17">
        <v>1.0492999999999999</v>
      </c>
      <c r="G742" s="18">
        <v>16.43</v>
      </c>
      <c r="H742" s="18">
        <v>17.23</v>
      </c>
    </row>
    <row r="743" spans="1:8" ht="21" customHeight="1" x14ac:dyDescent="0.25">
      <c r="A743" s="14" t="s">
        <v>317</v>
      </c>
      <c r="B743" s="14" t="s">
        <v>965</v>
      </c>
      <c r="C743" s="15" t="s">
        <v>966</v>
      </c>
      <c r="D743" s="16" t="s">
        <v>21</v>
      </c>
      <c r="E743" s="16" t="s">
        <v>699</v>
      </c>
      <c r="F743" s="17">
        <v>2.8662449999999999E-2</v>
      </c>
      <c r="G743" s="18">
        <v>22.95</v>
      </c>
      <c r="H743" s="18">
        <v>0.65</v>
      </c>
    </row>
    <row r="744" spans="1:8" ht="21" customHeight="1" x14ac:dyDescent="0.25">
      <c r="A744" s="14" t="s">
        <v>317</v>
      </c>
      <c r="B744" s="14" t="s">
        <v>967</v>
      </c>
      <c r="C744" s="15" t="s">
        <v>968</v>
      </c>
      <c r="D744" s="16" t="s">
        <v>21</v>
      </c>
      <c r="E744" s="16" t="s">
        <v>699</v>
      </c>
      <c r="F744" s="17">
        <v>3.2652639999999997E-2</v>
      </c>
      <c r="G744" s="18">
        <v>27.24</v>
      </c>
      <c r="H744" s="18">
        <v>0.88</v>
      </c>
    </row>
    <row r="745" spans="1:8" ht="15" customHeight="1" x14ac:dyDescent="0.25">
      <c r="A745" s="45"/>
      <c r="B745" s="45"/>
      <c r="C745" s="45"/>
      <c r="D745" s="45"/>
      <c r="E745" s="45"/>
      <c r="F745" s="91" t="s">
        <v>692</v>
      </c>
      <c r="G745" s="91"/>
      <c r="H745" s="19">
        <v>18.77</v>
      </c>
    </row>
    <row r="746" spans="1:8" ht="15" customHeight="1" x14ac:dyDescent="0.25">
      <c r="A746" s="45"/>
      <c r="B746" s="45"/>
      <c r="C746" s="45"/>
      <c r="D746" s="45"/>
      <c r="E746" s="45"/>
      <c r="F746" s="91" t="s">
        <v>693</v>
      </c>
      <c r="G746" s="91"/>
      <c r="H746" s="19">
        <v>4.7</v>
      </c>
    </row>
    <row r="747" spans="1:8" ht="15" customHeight="1" x14ac:dyDescent="0.25">
      <c r="A747" s="45"/>
      <c r="B747" s="45"/>
      <c r="C747" s="45"/>
      <c r="D747" s="45"/>
      <c r="E747" s="45"/>
      <c r="F747" s="91" t="s">
        <v>694</v>
      </c>
      <c r="G747" s="91"/>
      <c r="H747" s="19">
        <v>23.47</v>
      </c>
    </row>
    <row r="748" spans="1:8" ht="15" customHeight="1" x14ac:dyDescent="0.25">
      <c r="A748" s="45"/>
      <c r="B748" s="45"/>
      <c r="C748" s="45"/>
      <c r="D748" s="45"/>
      <c r="E748" s="45"/>
      <c r="F748" s="91" t="s">
        <v>695</v>
      </c>
      <c r="G748" s="91"/>
      <c r="H748" s="19">
        <v>347.83</v>
      </c>
    </row>
    <row r="749" spans="1:8" ht="27" customHeight="1" x14ac:dyDescent="0.25">
      <c r="A749" s="11" t="s">
        <v>320</v>
      </c>
      <c r="B749" s="11" t="s">
        <v>320</v>
      </c>
      <c r="C749" s="12" t="s">
        <v>321</v>
      </c>
      <c r="D749" s="11" t="s">
        <v>21</v>
      </c>
      <c r="E749" s="11" t="s">
        <v>129</v>
      </c>
      <c r="F749" s="11"/>
      <c r="G749" s="13">
        <v>30.16</v>
      </c>
      <c r="H749" s="13">
        <v>300.7</v>
      </c>
    </row>
    <row r="750" spans="1:8" ht="15" customHeight="1" x14ac:dyDescent="0.25">
      <c r="A750" s="14" t="s">
        <v>320</v>
      </c>
      <c r="B750" s="14" t="s">
        <v>961</v>
      </c>
      <c r="C750" s="15" t="s">
        <v>962</v>
      </c>
      <c r="D750" s="16" t="s">
        <v>21</v>
      </c>
      <c r="E750" s="16" t="s">
        <v>47</v>
      </c>
      <c r="F750" s="17">
        <v>9.2999999999999992E-3</v>
      </c>
      <c r="G750" s="18">
        <v>2</v>
      </c>
      <c r="H750" s="18">
        <v>0.01</v>
      </c>
    </row>
    <row r="751" spans="1:8" ht="21" customHeight="1" x14ac:dyDescent="0.25">
      <c r="A751" s="14" t="s">
        <v>320</v>
      </c>
      <c r="B751" s="14" t="s">
        <v>975</v>
      </c>
      <c r="C751" s="15" t="s">
        <v>976</v>
      </c>
      <c r="D751" s="16" t="s">
        <v>21</v>
      </c>
      <c r="E751" s="16" t="s">
        <v>129</v>
      </c>
      <c r="F751" s="17">
        <v>1.0492999999999999</v>
      </c>
      <c r="G751" s="18">
        <v>27.04</v>
      </c>
      <c r="H751" s="18">
        <v>28.37</v>
      </c>
    </row>
    <row r="752" spans="1:8" ht="21" customHeight="1" x14ac:dyDescent="0.25">
      <c r="A752" s="14" t="s">
        <v>320</v>
      </c>
      <c r="B752" s="14" t="s">
        <v>965</v>
      </c>
      <c r="C752" s="15" t="s">
        <v>966</v>
      </c>
      <c r="D752" s="16" t="s">
        <v>21</v>
      </c>
      <c r="E752" s="16" t="s">
        <v>699</v>
      </c>
      <c r="F752" s="17">
        <v>3.3532119999999999E-2</v>
      </c>
      <c r="G752" s="18">
        <v>22.95</v>
      </c>
      <c r="H752" s="18">
        <v>0.76</v>
      </c>
    </row>
    <row r="753" spans="1:8" ht="21" customHeight="1" x14ac:dyDescent="0.25">
      <c r="A753" s="14" t="s">
        <v>320</v>
      </c>
      <c r="B753" s="14" t="s">
        <v>967</v>
      </c>
      <c r="C753" s="15" t="s">
        <v>968</v>
      </c>
      <c r="D753" s="16" t="s">
        <v>21</v>
      </c>
      <c r="E753" s="16" t="s">
        <v>699</v>
      </c>
      <c r="F753" s="17">
        <v>3.7728169999999998E-2</v>
      </c>
      <c r="G753" s="18">
        <v>27.24</v>
      </c>
      <c r="H753" s="18">
        <v>1.02</v>
      </c>
    </row>
    <row r="754" spans="1:8" ht="15" customHeight="1" x14ac:dyDescent="0.25">
      <c r="A754" s="45"/>
      <c r="B754" s="45"/>
      <c r="C754" s="45"/>
      <c r="D754" s="45"/>
      <c r="E754" s="45"/>
      <c r="F754" s="91" t="s">
        <v>692</v>
      </c>
      <c r="G754" s="91"/>
      <c r="H754" s="19">
        <v>30.16</v>
      </c>
    </row>
    <row r="755" spans="1:8" ht="15" customHeight="1" x14ac:dyDescent="0.25">
      <c r="A755" s="45"/>
      <c r="B755" s="45"/>
      <c r="C755" s="45"/>
      <c r="D755" s="45"/>
      <c r="E755" s="45"/>
      <c r="F755" s="91" t="s">
        <v>693</v>
      </c>
      <c r="G755" s="91"/>
      <c r="H755" s="19">
        <v>7.56</v>
      </c>
    </row>
    <row r="756" spans="1:8" ht="15" customHeight="1" x14ac:dyDescent="0.25">
      <c r="A756" s="45"/>
      <c r="B756" s="45"/>
      <c r="C756" s="45"/>
      <c r="D756" s="45"/>
      <c r="E756" s="45"/>
      <c r="F756" s="91" t="s">
        <v>694</v>
      </c>
      <c r="G756" s="91"/>
      <c r="H756" s="19">
        <v>37.72</v>
      </c>
    </row>
    <row r="757" spans="1:8" ht="15" customHeight="1" x14ac:dyDescent="0.25">
      <c r="A757" s="45"/>
      <c r="B757" s="45"/>
      <c r="C757" s="45"/>
      <c r="D757" s="45"/>
      <c r="E757" s="45"/>
      <c r="F757" s="91" t="s">
        <v>695</v>
      </c>
      <c r="G757" s="91"/>
      <c r="H757" s="19">
        <v>376.07</v>
      </c>
    </row>
    <row r="758" spans="1:8" ht="45" customHeight="1" x14ac:dyDescent="0.25">
      <c r="A758" s="11" t="s">
        <v>323</v>
      </c>
      <c r="B758" s="11" t="s">
        <v>323</v>
      </c>
      <c r="C758" s="12" t="s">
        <v>324</v>
      </c>
      <c r="D758" s="11" t="s">
        <v>21</v>
      </c>
      <c r="E758" s="11" t="s">
        <v>47</v>
      </c>
      <c r="F758" s="11"/>
      <c r="G758" s="13">
        <v>19.63</v>
      </c>
      <c r="H758" s="13">
        <v>196.3</v>
      </c>
    </row>
    <row r="759" spans="1:8" ht="21" customHeight="1" x14ac:dyDescent="0.25">
      <c r="A759" s="14" t="s">
        <v>323</v>
      </c>
      <c r="B759" s="14" t="s">
        <v>977</v>
      </c>
      <c r="C759" s="15" t="s">
        <v>978</v>
      </c>
      <c r="D759" s="16" t="s">
        <v>21</v>
      </c>
      <c r="E759" s="16" t="s">
        <v>47</v>
      </c>
      <c r="F759" s="17">
        <v>1</v>
      </c>
      <c r="G759" s="18">
        <v>13.11</v>
      </c>
      <c r="H759" s="18">
        <v>13.11</v>
      </c>
    </row>
    <row r="760" spans="1:8" ht="21" customHeight="1" x14ac:dyDescent="0.25">
      <c r="A760" s="14" t="s">
        <v>323</v>
      </c>
      <c r="B760" s="14" t="s">
        <v>979</v>
      </c>
      <c r="C760" s="15" t="s">
        <v>980</v>
      </c>
      <c r="D760" s="16" t="s">
        <v>21</v>
      </c>
      <c r="E760" s="16" t="s">
        <v>47</v>
      </c>
      <c r="F760" s="17">
        <v>3.5000000000000001E-3</v>
      </c>
      <c r="G760" s="18">
        <v>64.39</v>
      </c>
      <c r="H760" s="18">
        <v>0.22</v>
      </c>
    </row>
    <row r="761" spans="1:8" ht="21" customHeight="1" x14ac:dyDescent="0.25">
      <c r="A761" s="14" t="s">
        <v>323</v>
      </c>
      <c r="B761" s="14" t="s">
        <v>981</v>
      </c>
      <c r="C761" s="15" t="s">
        <v>982</v>
      </c>
      <c r="D761" s="16" t="s">
        <v>21</v>
      </c>
      <c r="E761" s="16" t="s">
        <v>47</v>
      </c>
      <c r="F761" s="17">
        <v>4.0000000000000001E-3</v>
      </c>
      <c r="G761" s="18">
        <v>72.94</v>
      </c>
      <c r="H761" s="18">
        <v>0.28999999999999998</v>
      </c>
    </row>
    <row r="762" spans="1:8" ht="21" customHeight="1" x14ac:dyDescent="0.25">
      <c r="A762" s="14" t="s">
        <v>323</v>
      </c>
      <c r="B762" s="14" t="s">
        <v>965</v>
      </c>
      <c r="C762" s="15" t="s">
        <v>966</v>
      </c>
      <c r="D762" s="16" t="s">
        <v>21</v>
      </c>
      <c r="E762" s="16" t="s">
        <v>699</v>
      </c>
      <c r="F762" s="17">
        <v>0.11982817</v>
      </c>
      <c r="G762" s="18">
        <v>22.95</v>
      </c>
      <c r="H762" s="18">
        <v>2.75</v>
      </c>
    </row>
    <row r="763" spans="1:8" ht="21" customHeight="1" x14ac:dyDescent="0.25">
      <c r="A763" s="14" t="s">
        <v>323</v>
      </c>
      <c r="B763" s="14" t="s">
        <v>967</v>
      </c>
      <c r="C763" s="15" t="s">
        <v>968</v>
      </c>
      <c r="D763" s="16" t="s">
        <v>21</v>
      </c>
      <c r="E763" s="16" t="s">
        <v>699</v>
      </c>
      <c r="F763" s="17">
        <v>0.11982817</v>
      </c>
      <c r="G763" s="18">
        <v>27.24</v>
      </c>
      <c r="H763" s="18">
        <v>3.26</v>
      </c>
    </row>
    <row r="764" spans="1:8" ht="15" customHeight="1" x14ac:dyDescent="0.25">
      <c r="A764" s="45"/>
      <c r="B764" s="45"/>
      <c r="C764" s="45"/>
      <c r="D764" s="45"/>
      <c r="E764" s="45"/>
      <c r="F764" s="91" t="s">
        <v>692</v>
      </c>
      <c r="G764" s="91"/>
      <c r="H764" s="19">
        <v>19.63</v>
      </c>
    </row>
    <row r="765" spans="1:8" ht="15" customHeight="1" x14ac:dyDescent="0.25">
      <c r="A765" s="45"/>
      <c r="B765" s="45"/>
      <c r="C765" s="45"/>
      <c r="D765" s="45"/>
      <c r="E765" s="45"/>
      <c r="F765" s="91" t="s">
        <v>693</v>
      </c>
      <c r="G765" s="91"/>
      <c r="H765" s="19">
        <v>4.92</v>
      </c>
    </row>
    <row r="766" spans="1:8" ht="15" customHeight="1" x14ac:dyDescent="0.25">
      <c r="A766" s="45"/>
      <c r="B766" s="45"/>
      <c r="C766" s="45"/>
      <c r="D766" s="45"/>
      <c r="E766" s="45"/>
      <c r="F766" s="91" t="s">
        <v>694</v>
      </c>
      <c r="G766" s="91"/>
      <c r="H766" s="19">
        <v>24.55</v>
      </c>
    </row>
    <row r="767" spans="1:8" ht="15" customHeight="1" x14ac:dyDescent="0.25">
      <c r="A767" s="45"/>
      <c r="B767" s="45"/>
      <c r="C767" s="45"/>
      <c r="D767" s="45"/>
      <c r="E767" s="45"/>
      <c r="F767" s="91" t="s">
        <v>695</v>
      </c>
      <c r="G767" s="91"/>
      <c r="H767" s="19">
        <v>245.5</v>
      </c>
    </row>
    <row r="768" spans="1:8" ht="36" customHeight="1" x14ac:dyDescent="0.25">
      <c r="A768" s="11" t="s">
        <v>326</v>
      </c>
      <c r="B768" s="11" t="s">
        <v>326</v>
      </c>
      <c r="C768" s="12" t="s">
        <v>327</v>
      </c>
      <c r="D768" s="11" t="s">
        <v>21</v>
      </c>
      <c r="E768" s="11" t="s">
        <v>47</v>
      </c>
      <c r="F768" s="11"/>
      <c r="G768" s="13">
        <v>12.49</v>
      </c>
      <c r="H768" s="13">
        <v>12.49</v>
      </c>
    </row>
    <row r="769" spans="1:8" ht="21" customHeight="1" x14ac:dyDescent="0.25">
      <c r="A769" s="14" t="s">
        <v>326</v>
      </c>
      <c r="B769" s="14" t="s">
        <v>979</v>
      </c>
      <c r="C769" s="15" t="s">
        <v>980</v>
      </c>
      <c r="D769" s="16" t="s">
        <v>21</v>
      </c>
      <c r="E769" s="16" t="s">
        <v>47</v>
      </c>
      <c r="F769" s="17">
        <v>1.41E-2</v>
      </c>
      <c r="G769" s="18">
        <v>64.39</v>
      </c>
      <c r="H769" s="18">
        <v>0.9</v>
      </c>
    </row>
    <row r="770" spans="1:8" ht="21" customHeight="1" x14ac:dyDescent="0.25">
      <c r="A770" s="14" t="s">
        <v>326</v>
      </c>
      <c r="B770" s="14" t="s">
        <v>983</v>
      </c>
      <c r="C770" s="15" t="s">
        <v>984</v>
      </c>
      <c r="D770" s="16" t="s">
        <v>21</v>
      </c>
      <c r="E770" s="16" t="s">
        <v>47</v>
      </c>
      <c r="F770" s="17">
        <v>1</v>
      </c>
      <c r="G770" s="18">
        <v>3.88</v>
      </c>
      <c r="H770" s="18">
        <v>3.88</v>
      </c>
    </row>
    <row r="771" spans="1:8" ht="15" customHeight="1" x14ac:dyDescent="0.25">
      <c r="A771" s="14" t="s">
        <v>326</v>
      </c>
      <c r="B771" s="14" t="s">
        <v>961</v>
      </c>
      <c r="C771" s="15" t="s">
        <v>962</v>
      </c>
      <c r="D771" s="16" t="s">
        <v>21</v>
      </c>
      <c r="E771" s="16" t="s">
        <v>47</v>
      </c>
      <c r="F771" s="17">
        <v>4.6899999999999997E-2</v>
      </c>
      <c r="G771" s="18">
        <v>2</v>
      </c>
      <c r="H771" s="18">
        <v>0.09</v>
      </c>
    </row>
    <row r="772" spans="1:8" ht="21" customHeight="1" x14ac:dyDescent="0.25">
      <c r="A772" s="14" t="s">
        <v>326</v>
      </c>
      <c r="B772" s="14" t="s">
        <v>981</v>
      </c>
      <c r="C772" s="15" t="s">
        <v>982</v>
      </c>
      <c r="D772" s="16" t="s">
        <v>21</v>
      </c>
      <c r="E772" s="16" t="s">
        <v>47</v>
      </c>
      <c r="F772" s="17">
        <v>1.7999999999999999E-2</v>
      </c>
      <c r="G772" s="18">
        <v>72.94</v>
      </c>
      <c r="H772" s="18">
        <v>1.31</v>
      </c>
    </row>
    <row r="773" spans="1:8" ht="21" customHeight="1" x14ac:dyDescent="0.25">
      <c r="A773" s="14" t="s">
        <v>326</v>
      </c>
      <c r="B773" s="14" t="s">
        <v>965</v>
      </c>
      <c r="C773" s="15" t="s">
        <v>966</v>
      </c>
      <c r="D773" s="16" t="s">
        <v>21</v>
      </c>
      <c r="E773" s="16" t="s">
        <v>699</v>
      </c>
      <c r="F773" s="17">
        <v>0.12582298</v>
      </c>
      <c r="G773" s="18">
        <v>22.95</v>
      </c>
      <c r="H773" s="18">
        <v>2.88</v>
      </c>
    </row>
    <row r="774" spans="1:8" ht="21" customHeight="1" x14ac:dyDescent="0.25">
      <c r="A774" s="14" t="s">
        <v>326</v>
      </c>
      <c r="B774" s="14" t="s">
        <v>967</v>
      </c>
      <c r="C774" s="15" t="s">
        <v>968</v>
      </c>
      <c r="D774" s="16" t="s">
        <v>21</v>
      </c>
      <c r="E774" s="16" t="s">
        <v>699</v>
      </c>
      <c r="F774" s="17">
        <v>0.1262587</v>
      </c>
      <c r="G774" s="18">
        <v>27.24</v>
      </c>
      <c r="H774" s="18">
        <v>3.43</v>
      </c>
    </row>
    <row r="775" spans="1:8" ht="15" customHeight="1" x14ac:dyDescent="0.25">
      <c r="A775" s="45"/>
      <c r="B775" s="45"/>
      <c r="C775" s="45"/>
      <c r="D775" s="45"/>
      <c r="E775" s="45"/>
      <c r="F775" s="91" t="s">
        <v>692</v>
      </c>
      <c r="G775" s="91"/>
      <c r="H775" s="19">
        <v>12.49</v>
      </c>
    </row>
    <row r="776" spans="1:8" ht="15" customHeight="1" x14ac:dyDescent="0.25">
      <c r="A776" s="45"/>
      <c r="B776" s="45"/>
      <c r="C776" s="45"/>
      <c r="D776" s="45"/>
      <c r="E776" s="45"/>
      <c r="F776" s="91" t="s">
        <v>693</v>
      </c>
      <c r="G776" s="91"/>
      <c r="H776" s="19">
        <v>3.13</v>
      </c>
    </row>
    <row r="777" spans="1:8" ht="15" customHeight="1" x14ac:dyDescent="0.25">
      <c r="A777" s="45"/>
      <c r="B777" s="45"/>
      <c r="C777" s="45"/>
      <c r="D777" s="45"/>
      <c r="E777" s="45"/>
      <c r="F777" s="91" t="s">
        <v>694</v>
      </c>
      <c r="G777" s="91"/>
      <c r="H777" s="19">
        <v>15.62</v>
      </c>
    </row>
    <row r="778" spans="1:8" ht="15" customHeight="1" x14ac:dyDescent="0.25">
      <c r="A778" s="45"/>
      <c r="B778" s="45"/>
      <c r="C778" s="45"/>
      <c r="D778" s="45"/>
      <c r="E778" s="45"/>
      <c r="F778" s="91" t="s">
        <v>695</v>
      </c>
      <c r="G778" s="91"/>
      <c r="H778" s="19">
        <v>15.62</v>
      </c>
    </row>
    <row r="779" spans="1:8" ht="36" customHeight="1" x14ac:dyDescent="0.25">
      <c r="A779" s="11" t="s">
        <v>329</v>
      </c>
      <c r="B779" s="11" t="s">
        <v>329</v>
      </c>
      <c r="C779" s="12" t="s">
        <v>330</v>
      </c>
      <c r="D779" s="11" t="s">
        <v>21</v>
      </c>
      <c r="E779" s="11" t="s">
        <v>47</v>
      </c>
      <c r="F779" s="11"/>
      <c r="G779" s="13">
        <v>11.89</v>
      </c>
      <c r="H779" s="13">
        <v>35.67</v>
      </c>
    </row>
    <row r="780" spans="1:8" ht="21" customHeight="1" x14ac:dyDescent="0.25">
      <c r="A780" s="14" t="s">
        <v>329</v>
      </c>
      <c r="B780" s="14" t="s">
        <v>979</v>
      </c>
      <c r="C780" s="15" t="s">
        <v>980</v>
      </c>
      <c r="D780" s="16" t="s">
        <v>21</v>
      </c>
      <c r="E780" s="16" t="s">
        <v>47</v>
      </c>
      <c r="F780" s="17">
        <v>1.18E-2</v>
      </c>
      <c r="G780" s="18">
        <v>64.39</v>
      </c>
      <c r="H780" s="18">
        <v>0.75</v>
      </c>
    </row>
    <row r="781" spans="1:8" ht="21" customHeight="1" x14ac:dyDescent="0.25">
      <c r="A781" s="14" t="s">
        <v>329</v>
      </c>
      <c r="B781" s="14" t="s">
        <v>985</v>
      </c>
      <c r="C781" s="15" t="s">
        <v>986</v>
      </c>
      <c r="D781" s="16" t="s">
        <v>21</v>
      </c>
      <c r="E781" s="16" t="s">
        <v>47</v>
      </c>
      <c r="F781" s="17">
        <v>1</v>
      </c>
      <c r="G781" s="18">
        <v>4.51</v>
      </c>
      <c r="H781" s="18">
        <v>4.51</v>
      </c>
    </row>
    <row r="782" spans="1:8" ht="15" customHeight="1" x14ac:dyDescent="0.25">
      <c r="A782" s="14" t="s">
        <v>329</v>
      </c>
      <c r="B782" s="14" t="s">
        <v>961</v>
      </c>
      <c r="C782" s="15" t="s">
        <v>962</v>
      </c>
      <c r="D782" s="16" t="s">
        <v>21</v>
      </c>
      <c r="E782" s="16" t="s">
        <v>47</v>
      </c>
      <c r="F782" s="17">
        <v>4.0599999999999997E-2</v>
      </c>
      <c r="G782" s="18">
        <v>2</v>
      </c>
      <c r="H782" s="18">
        <v>0.08</v>
      </c>
    </row>
    <row r="783" spans="1:8" ht="21" customHeight="1" x14ac:dyDescent="0.25">
      <c r="A783" s="14" t="s">
        <v>329</v>
      </c>
      <c r="B783" s="14" t="s">
        <v>981</v>
      </c>
      <c r="C783" s="15" t="s">
        <v>982</v>
      </c>
      <c r="D783" s="16" t="s">
        <v>21</v>
      </c>
      <c r="E783" s="16" t="s">
        <v>47</v>
      </c>
      <c r="F783" s="17">
        <v>1.4999999999999999E-2</v>
      </c>
      <c r="G783" s="18">
        <v>72.94</v>
      </c>
      <c r="H783" s="18">
        <v>1.0900000000000001</v>
      </c>
    </row>
    <row r="784" spans="1:8" ht="21" customHeight="1" x14ac:dyDescent="0.25">
      <c r="A784" s="14" t="s">
        <v>329</v>
      </c>
      <c r="B784" s="14" t="s">
        <v>965</v>
      </c>
      <c r="C784" s="15" t="s">
        <v>966</v>
      </c>
      <c r="D784" s="16" t="s">
        <v>21</v>
      </c>
      <c r="E784" s="16" t="s">
        <v>699</v>
      </c>
      <c r="F784" s="17">
        <v>0.10892182</v>
      </c>
      <c r="G784" s="18">
        <v>22.95</v>
      </c>
      <c r="H784" s="18">
        <v>2.4900000000000002</v>
      </c>
    </row>
    <row r="785" spans="1:8" ht="21" customHeight="1" x14ac:dyDescent="0.25">
      <c r="A785" s="14" t="s">
        <v>329</v>
      </c>
      <c r="B785" s="14" t="s">
        <v>967</v>
      </c>
      <c r="C785" s="15" t="s">
        <v>968</v>
      </c>
      <c r="D785" s="16" t="s">
        <v>21</v>
      </c>
      <c r="E785" s="16" t="s">
        <v>699</v>
      </c>
      <c r="F785" s="17">
        <v>0.10935754</v>
      </c>
      <c r="G785" s="18">
        <v>27.24</v>
      </c>
      <c r="H785" s="18">
        <v>2.97</v>
      </c>
    </row>
    <row r="786" spans="1:8" ht="15" customHeight="1" x14ac:dyDescent="0.25">
      <c r="A786" s="45"/>
      <c r="B786" s="45"/>
      <c r="C786" s="45"/>
      <c r="D786" s="45"/>
      <c r="E786" s="45"/>
      <c r="F786" s="91" t="s">
        <v>692</v>
      </c>
      <c r="G786" s="91"/>
      <c r="H786" s="19">
        <v>11.89</v>
      </c>
    </row>
    <row r="787" spans="1:8" ht="15" customHeight="1" x14ac:dyDescent="0.25">
      <c r="A787" s="45"/>
      <c r="B787" s="45"/>
      <c r="C787" s="45"/>
      <c r="D787" s="45"/>
      <c r="E787" s="45"/>
      <c r="F787" s="91" t="s">
        <v>693</v>
      </c>
      <c r="G787" s="91"/>
      <c r="H787" s="19">
        <v>2.98</v>
      </c>
    </row>
    <row r="788" spans="1:8" ht="15" customHeight="1" x14ac:dyDescent="0.25">
      <c r="A788" s="45"/>
      <c r="B788" s="45"/>
      <c r="C788" s="45"/>
      <c r="D788" s="45"/>
      <c r="E788" s="45"/>
      <c r="F788" s="91" t="s">
        <v>694</v>
      </c>
      <c r="G788" s="91"/>
      <c r="H788" s="19">
        <v>14.87</v>
      </c>
    </row>
    <row r="789" spans="1:8" ht="15" customHeight="1" x14ac:dyDescent="0.25">
      <c r="A789" s="45"/>
      <c r="B789" s="45"/>
      <c r="C789" s="45"/>
      <c r="D789" s="45"/>
      <c r="E789" s="45"/>
      <c r="F789" s="91" t="s">
        <v>695</v>
      </c>
      <c r="G789" s="91"/>
      <c r="H789" s="19">
        <v>44.61</v>
      </c>
    </row>
    <row r="790" spans="1:8" ht="36" customHeight="1" x14ac:dyDescent="0.25">
      <c r="A790" s="11" t="s">
        <v>332</v>
      </c>
      <c r="B790" s="11" t="s">
        <v>332</v>
      </c>
      <c r="C790" s="12" t="s">
        <v>333</v>
      </c>
      <c r="D790" s="11" t="s">
        <v>21</v>
      </c>
      <c r="E790" s="11" t="s">
        <v>47</v>
      </c>
      <c r="F790" s="11"/>
      <c r="G790" s="13">
        <v>6.74</v>
      </c>
      <c r="H790" s="13">
        <v>6.74</v>
      </c>
    </row>
    <row r="791" spans="1:8" ht="21" customHeight="1" x14ac:dyDescent="0.25">
      <c r="A791" s="14" t="s">
        <v>332</v>
      </c>
      <c r="B791" s="14" t="s">
        <v>979</v>
      </c>
      <c r="C791" s="15" t="s">
        <v>980</v>
      </c>
      <c r="D791" s="16" t="s">
        <v>21</v>
      </c>
      <c r="E791" s="16" t="s">
        <v>47</v>
      </c>
      <c r="F791" s="17">
        <v>8.2000000000000007E-3</v>
      </c>
      <c r="G791" s="18">
        <v>64.39</v>
      </c>
      <c r="H791" s="18">
        <v>0.52</v>
      </c>
    </row>
    <row r="792" spans="1:8" ht="21" customHeight="1" x14ac:dyDescent="0.25">
      <c r="A792" s="14" t="s">
        <v>332</v>
      </c>
      <c r="B792" s="14" t="s">
        <v>987</v>
      </c>
      <c r="C792" s="15" t="s">
        <v>988</v>
      </c>
      <c r="D792" s="16" t="s">
        <v>21</v>
      </c>
      <c r="E792" s="16" t="s">
        <v>47</v>
      </c>
      <c r="F792" s="17">
        <v>1</v>
      </c>
      <c r="G792" s="18">
        <v>1.01</v>
      </c>
      <c r="H792" s="18">
        <v>1.01</v>
      </c>
    </row>
    <row r="793" spans="1:8" ht="15" customHeight="1" x14ac:dyDescent="0.25">
      <c r="A793" s="14" t="s">
        <v>332</v>
      </c>
      <c r="B793" s="14" t="s">
        <v>961</v>
      </c>
      <c r="C793" s="15" t="s">
        <v>962</v>
      </c>
      <c r="D793" s="16" t="s">
        <v>21</v>
      </c>
      <c r="E793" s="16" t="s">
        <v>47</v>
      </c>
      <c r="F793" s="17">
        <v>3.3099999999999997E-2</v>
      </c>
      <c r="G793" s="18">
        <v>2</v>
      </c>
      <c r="H793" s="18">
        <v>0.06</v>
      </c>
    </row>
    <row r="794" spans="1:8" ht="21" customHeight="1" x14ac:dyDescent="0.25">
      <c r="A794" s="14" t="s">
        <v>332</v>
      </c>
      <c r="B794" s="14" t="s">
        <v>981</v>
      </c>
      <c r="C794" s="15" t="s">
        <v>982</v>
      </c>
      <c r="D794" s="16" t="s">
        <v>21</v>
      </c>
      <c r="E794" s="16" t="s">
        <v>47</v>
      </c>
      <c r="F794" s="17">
        <v>9.4999999999999998E-3</v>
      </c>
      <c r="G794" s="18">
        <v>72.94</v>
      </c>
      <c r="H794" s="18">
        <v>0.69</v>
      </c>
    </row>
    <row r="795" spans="1:8" ht="21" customHeight="1" x14ac:dyDescent="0.25">
      <c r="A795" s="14" t="s">
        <v>332</v>
      </c>
      <c r="B795" s="14" t="s">
        <v>965</v>
      </c>
      <c r="C795" s="15" t="s">
        <v>966</v>
      </c>
      <c r="D795" s="16" t="s">
        <v>21</v>
      </c>
      <c r="E795" s="16" t="s">
        <v>699</v>
      </c>
      <c r="F795" s="17">
        <v>8.91314E-2</v>
      </c>
      <c r="G795" s="18">
        <v>22.95</v>
      </c>
      <c r="H795" s="18">
        <v>2.04</v>
      </c>
    </row>
    <row r="796" spans="1:8" ht="21" customHeight="1" x14ac:dyDescent="0.25">
      <c r="A796" s="14" t="s">
        <v>332</v>
      </c>
      <c r="B796" s="14" t="s">
        <v>967</v>
      </c>
      <c r="C796" s="15" t="s">
        <v>968</v>
      </c>
      <c r="D796" s="16" t="s">
        <v>21</v>
      </c>
      <c r="E796" s="16" t="s">
        <v>699</v>
      </c>
      <c r="F796" s="17">
        <v>8.91314E-2</v>
      </c>
      <c r="G796" s="18">
        <v>27.24</v>
      </c>
      <c r="H796" s="18">
        <v>2.42</v>
      </c>
    </row>
    <row r="797" spans="1:8" ht="15" customHeight="1" x14ac:dyDescent="0.25">
      <c r="A797" s="45"/>
      <c r="B797" s="45"/>
      <c r="C797" s="45"/>
      <c r="D797" s="45"/>
      <c r="E797" s="45"/>
      <c r="F797" s="91" t="s">
        <v>692</v>
      </c>
      <c r="G797" s="91"/>
      <c r="H797" s="19">
        <v>6.74</v>
      </c>
    </row>
    <row r="798" spans="1:8" ht="15" customHeight="1" x14ac:dyDescent="0.25">
      <c r="A798" s="45"/>
      <c r="B798" s="45"/>
      <c r="C798" s="45"/>
      <c r="D798" s="45"/>
      <c r="E798" s="45"/>
      <c r="F798" s="91" t="s">
        <v>693</v>
      </c>
      <c r="G798" s="91"/>
      <c r="H798" s="19">
        <v>1.69</v>
      </c>
    </row>
    <row r="799" spans="1:8" ht="15" customHeight="1" x14ac:dyDescent="0.25">
      <c r="A799" s="45"/>
      <c r="B799" s="45"/>
      <c r="C799" s="45"/>
      <c r="D799" s="45"/>
      <c r="E799" s="45"/>
      <c r="F799" s="91" t="s">
        <v>694</v>
      </c>
      <c r="G799" s="91"/>
      <c r="H799" s="19">
        <v>8.43</v>
      </c>
    </row>
    <row r="800" spans="1:8" ht="15" customHeight="1" x14ac:dyDescent="0.25">
      <c r="A800" s="45"/>
      <c r="B800" s="45"/>
      <c r="C800" s="45"/>
      <c r="D800" s="45"/>
      <c r="E800" s="45"/>
      <c r="F800" s="91" t="s">
        <v>695</v>
      </c>
      <c r="G800" s="91"/>
      <c r="H800" s="19">
        <v>8.43</v>
      </c>
    </row>
    <row r="801" spans="1:8" ht="36" customHeight="1" x14ac:dyDescent="0.25">
      <c r="A801" s="11" t="s">
        <v>335</v>
      </c>
      <c r="B801" s="11" t="s">
        <v>335</v>
      </c>
      <c r="C801" s="12" t="s">
        <v>336</v>
      </c>
      <c r="D801" s="11" t="s">
        <v>21</v>
      </c>
      <c r="E801" s="11" t="s">
        <v>47</v>
      </c>
      <c r="F801" s="11"/>
      <c r="G801" s="13">
        <v>794.14</v>
      </c>
      <c r="H801" s="13">
        <v>794.14</v>
      </c>
    </row>
    <row r="802" spans="1:8" ht="38.1" customHeight="1" x14ac:dyDescent="0.25">
      <c r="A802" s="14" t="s">
        <v>335</v>
      </c>
      <c r="B802" s="14" t="s">
        <v>323</v>
      </c>
      <c r="C802" s="15" t="s">
        <v>324</v>
      </c>
      <c r="D802" s="16" t="s">
        <v>21</v>
      </c>
      <c r="E802" s="16" t="s">
        <v>47</v>
      </c>
      <c r="F802" s="17">
        <v>2.9692960099999999</v>
      </c>
      <c r="G802" s="18">
        <v>19.63</v>
      </c>
      <c r="H802" s="18">
        <v>58.28</v>
      </c>
    </row>
    <row r="803" spans="1:8" ht="38.1" customHeight="1" x14ac:dyDescent="0.25">
      <c r="A803" s="14" t="s">
        <v>335</v>
      </c>
      <c r="B803" s="14" t="s">
        <v>989</v>
      </c>
      <c r="C803" s="15" t="s">
        <v>990</v>
      </c>
      <c r="D803" s="16" t="s">
        <v>21</v>
      </c>
      <c r="E803" s="16" t="s">
        <v>47</v>
      </c>
      <c r="F803" s="17">
        <v>0.98959553</v>
      </c>
      <c r="G803" s="18">
        <v>37.54</v>
      </c>
      <c r="H803" s="18">
        <v>37.14</v>
      </c>
    </row>
    <row r="804" spans="1:8" ht="21" customHeight="1" x14ac:dyDescent="0.25">
      <c r="A804" s="14" t="s">
        <v>335</v>
      </c>
      <c r="B804" s="14" t="s">
        <v>991</v>
      </c>
      <c r="C804" s="15" t="s">
        <v>992</v>
      </c>
      <c r="D804" s="16" t="s">
        <v>21</v>
      </c>
      <c r="E804" s="16" t="s">
        <v>47</v>
      </c>
      <c r="F804" s="17">
        <v>0.98959553</v>
      </c>
      <c r="G804" s="18">
        <v>464.92</v>
      </c>
      <c r="H804" s="18">
        <v>460.08</v>
      </c>
    </row>
    <row r="805" spans="1:8" ht="21" customHeight="1" x14ac:dyDescent="0.25">
      <c r="A805" s="14" t="s">
        <v>335</v>
      </c>
      <c r="B805" s="14" t="s">
        <v>993</v>
      </c>
      <c r="C805" s="15" t="s">
        <v>994</v>
      </c>
      <c r="D805" s="16" t="s">
        <v>21</v>
      </c>
      <c r="E805" s="16" t="s">
        <v>47</v>
      </c>
      <c r="F805" s="17">
        <v>2.9687865900000001</v>
      </c>
      <c r="G805" s="18">
        <v>4.29</v>
      </c>
      <c r="H805" s="18">
        <v>12.73</v>
      </c>
    </row>
    <row r="806" spans="1:8" ht="21" customHeight="1" x14ac:dyDescent="0.25">
      <c r="A806" s="14" t="s">
        <v>335</v>
      </c>
      <c r="B806" s="14" t="s">
        <v>995</v>
      </c>
      <c r="C806" s="15" t="s">
        <v>996</v>
      </c>
      <c r="D806" s="16" t="s">
        <v>21</v>
      </c>
      <c r="E806" s="16" t="s">
        <v>47</v>
      </c>
      <c r="F806" s="17">
        <v>0.98959553</v>
      </c>
      <c r="G806" s="18">
        <v>5.47</v>
      </c>
      <c r="H806" s="18">
        <v>5.41</v>
      </c>
    </row>
    <row r="807" spans="1:8" ht="38.1" customHeight="1" x14ac:dyDescent="0.25">
      <c r="A807" s="14" t="s">
        <v>335</v>
      </c>
      <c r="B807" s="14" t="s">
        <v>997</v>
      </c>
      <c r="C807" s="15" t="s">
        <v>998</v>
      </c>
      <c r="D807" s="16" t="s">
        <v>21</v>
      </c>
      <c r="E807" s="16" t="s">
        <v>47</v>
      </c>
      <c r="F807" s="17">
        <v>1.97919106</v>
      </c>
      <c r="G807" s="18">
        <v>6.03</v>
      </c>
      <c r="H807" s="18">
        <v>11.93</v>
      </c>
    </row>
    <row r="808" spans="1:8" ht="29.1" customHeight="1" x14ac:dyDescent="0.25">
      <c r="A808" s="14" t="s">
        <v>335</v>
      </c>
      <c r="B808" s="14" t="s">
        <v>999</v>
      </c>
      <c r="C808" s="15" t="s">
        <v>1000</v>
      </c>
      <c r="D808" s="16" t="s">
        <v>21</v>
      </c>
      <c r="E808" s="16" t="s">
        <v>47</v>
      </c>
      <c r="F808" s="17">
        <v>0.98959553</v>
      </c>
      <c r="G808" s="18">
        <v>13.1</v>
      </c>
      <c r="H808" s="18">
        <v>12.96</v>
      </c>
    </row>
    <row r="809" spans="1:8" ht="29.1" customHeight="1" x14ac:dyDescent="0.25">
      <c r="A809" s="14" t="s">
        <v>335</v>
      </c>
      <c r="B809" s="14" t="s">
        <v>1001</v>
      </c>
      <c r="C809" s="15" t="s">
        <v>1002</v>
      </c>
      <c r="D809" s="16" t="s">
        <v>21</v>
      </c>
      <c r="E809" s="16" t="s">
        <v>47</v>
      </c>
      <c r="F809" s="17">
        <v>1.97919106</v>
      </c>
      <c r="G809" s="18">
        <v>26.05</v>
      </c>
      <c r="H809" s="18">
        <v>51.55</v>
      </c>
    </row>
    <row r="810" spans="1:8" ht="29.1" customHeight="1" x14ac:dyDescent="0.25">
      <c r="A810" s="14" t="s">
        <v>335</v>
      </c>
      <c r="B810" s="14" t="s">
        <v>375</v>
      </c>
      <c r="C810" s="15" t="s">
        <v>376</v>
      </c>
      <c r="D810" s="16" t="s">
        <v>21</v>
      </c>
      <c r="E810" s="16" t="s">
        <v>47</v>
      </c>
      <c r="F810" s="17">
        <v>0.98959553</v>
      </c>
      <c r="G810" s="18">
        <v>51.5</v>
      </c>
      <c r="H810" s="18">
        <v>50.96</v>
      </c>
    </row>
    <row r="811" spans="1:8" ht="29.1" customHeight="1" x14ac:dyDescent="0.25">
      <c r="A811" s="14" t="s">
        <v>335</v>
      </c>
      <c r="B811" s="14" t="s">
        <v>1003</v>
      </c>
      <c r="C811" s="15" t="s">
        <v>1004</v>
      </c>
      <c r="D811" s="16" t="s">
        <v>21</v>
      </c>
      <c r="E811" s="16" t="s">
        <v>47</v>
      </c>
      <c r="F811" s="17">
        <v>0.98959553</v>
      </c>
      <c r="G811" s="18">
        <v>6.68</v>
      </c>
      <c r="H811" s="18">
        <v>6.61</v>
      </c>
    </row>
    <row r="812" spans="1:8" ht="29.1" customHeight="1" x14ac:dyDescent="0.25">
      <c r="A812" s="14" t="s">
        <v>335</v>
      </c>
      <c r="B812" s="14" t="s">
        <v>1005</v>
      </c>
      <c r="C812" s="15" t="s">
        <v>1006</v>
      </c>
      <c r="D812" s="16" t="s">
        <v>21</v>
      </c>
      <c r="E812" s="16" t="s">
        <v>47</v>
      </c>
      <c r="F812" s="17">
        <v>0.98959553</v>
      </c>
      <c r="G812" s="18">
        <v>19.22</v>
      </c>
      <c r="H812" s="18">
        <v>19.02</v>
      </c>
    </row>
    <row r="813" spans="1:8" ht="29.1" customHeight="1" x14ac:dyDescent="0.25">
      <c r="A813" s="14" t="s">
        <v>335</v>
      </c>
      <c r="B813" s="14" t="s">
        <v>1007</v>
      </c>
      <c r="C813" s="15" t="s">
        <v>1008</v>
      </c>
      <c r="D813" s="16" t="s">
        <v>21</v>
      </c>
      <c r="E813" s="16" t="s">
        <v>47</v>
      </c>
      <c r="F813" s="17">
        <v>0.98959553</v>
      </c>
      <c r="G813" s="18">
        <v>36.89</v>
      </c>
      <c r="H813" s="18">
        <v>36.5</v>
      </c>
    </row>
    <row r="814" spans="1:8" ht="29.1" customHeight="1" x14ac:dyDescent="0.25">
      <c r="A814" s="14" t="s">
        <v>335</v>
      </c>
      <c r="B814" s="14" t="s">
        <v>1009</v>
      </c>
      <c r="C814" s="15" t="s">
        <v>1010</v>
      </c>
      <c r="D814" s="16" t="s">
        <v>21</v>
      </c>
      <c r="E814" s="16" t="s">
        <v>129</v>
      </c>
      <c r="F814" s="17">
        <v>1.78127195</v>
      </c>
      <c r="G814" s="18">
        <v>6.96</v>
      </c>
      <c r="H814" s="18">
        <v>12.39</v>
      </c>
    </row>
    <row r="815" spans="1:8" ht="29.1" customHeight="1" x14ac:dyDescent="0.25">
      <c r="A815" s="14" t="s">
        <v>335</v>
      </c>
      <c r="B815" s="14" t="s">
        <v>1011</v>
      </c>
      <c r="C815" s="15" t="s">
        <v>1012</v>
      </c>
      <c r="D815" s="16" t="s">
        <v>21</v>
      </c>
      <c r="E815" s="16" t="s">
        <v>129</v>
      </c>
      <c r="F815" s="17">
        <v>0.94011575000000003</v>
      </c>
      <c r="G815" s="18">
        <v>19.77</v>
      </c>
      <c r="H815" s="18">
        <v>18.579999999999998</v>
      </c>
    </row>
    <row r="816" spans="1:8" ht="15" customHeight="1" x14ac:dyDescent="0.25">
      <c r="A816" s="45"/>
      <c r="B816" s="45"/>
      <c r="C816" s="45"/>
      <c r="D816" s="45"/>
      <c r="E816" s="45"/>
      <c r="F816" s="91" t="s">
        <v>692</v>
      </c>
      <c r="G816" s="91"/>
      <c r="H816" s="19">
        <v>794.14</v>
      </c>
    </row>
    <row r="817" spans="1:8" ht="15" customHeight="1" x14ac:dyDescent="0.25">
      <c r="A817" s="45"/>
      <c r="B817" s="45"/>
      <c r="C817" s="45"/>
      <c r="D817" s="45"/>
      <c r="E817" s="45"/>
      <c r="F817" s="91" t="s">
        <v>693</v>
      </c>
      <c r="G817" s="91"/>
      <c r="H817" s="19">
        <v>198.93</v>
      </c>
    </row>
    <row r="818" spans="1:8" ht="15" customHeight="1" x14ac:dyDescent="0.25">
      <c r="A818" s="45"/>
      <c r="B818" s="45"/>
      <c r="C818" s="45"/>
      <c r="D818" s="45"/>
      <c r="E818" s="45"/>
      <c r="F818" s="91" t="s">
        <v>694</v>
      </c>
      <c r="G818" s="91"/>
      <c r="H818" s="19">
        <v>993.07</v>
      </c>
    </row>
    <row r="819" spans="1:8" ht="15" customHeight="1" x14ac:dyDescent="0.25">
      <c r="A819" s="45"/>
      <c r="B819" s="45"/>
      <c r="C819" s="45"/>
      <c r="D819" s="45"/>
      <c r="E819" s="45"/>
      <c r="F819" s="91" t="s">
        <v>695</v>
      </c>
      <c r="G819" s="91"/>
      <c r="H819" s="19">
        <v>993.07</v>
      </c>
    </row>
    <row r="820" spans="1:8" ht="36" customHeight="1" x14ac:dyDescent="0.25">
      <c r="A820" s="11" t="s">
        <v>338</v>
      </c>
      <c r="B820" s="11" t="s">
        <v>338</v>
      </c>
      <c r="C820" s="12" t="s">
        <v>339</v>
      </c>
      <c r="D820" s="11" t="s">
        <v>21</v>
      </c>
      <c r="E820" s="11" t="s">
        <v>47</v>
      </c>
      <c r="F820" s="11"/>
      <c r="G820" s="13">
        <v>19.09</v>
      </c>
      <c r="H820" s="13">
        <v>38.18</v>
      </c>
    </row>
    <row r="821" spans="1:8" ht="21" customHeight="1" x14ac:dyDescent="0.25">
      <c r="A821" s="14" t="s">
        <v>338</v>
      </c>
      <c r="B821" s="14" t="s">
        <v>979</v>
      </c>
      <c r="C821" s="15" t="s">
        <v>980</v>
      </c>
      <c r="D821" s="16" t="s">
        <v>21</v>
      </c>
      <c r="E821" s="16" t="s">
        <v>47</v>
      </c>
      <c r="F821" s="17">
        <v>1.18E-2</v>
      </c>
      <c r="G821" s="18">
        <v>64.39</v>
      </c>
      <c r="H821" s="18">
        <v>0.75</v>
      </c>
    </row>
    <row r="822" spans="1:8" ht="21" customHeight="1" x14ac:dyDescent="0.25">
      <c r="A822" s="14" t="s">
        <v>338</v>
      </c>
      <c r="B822" s="14" t="s">
        <v>1013</v>
      </c>
      <c r="C822" s="15" t="s">
        <v>1014</v>
      </c>
      <c r="D822" s="16" t="s">
        <v>21</v>
      </c>
      <c r="E822" s="16" t="s">
        <v>47</v>
      </c>
      <c r="F822" s="17">
        <v>1</v>
      </c>
      <c r="G822" s="18">
        <v>12.8</v>
      </c>
      <c r="H822" s="18">
        <v>12.8</v>
      </c>
    </row>
    <row r="823" spans="1:8" ht="15" customHeight="1" x14ac:dyDescent="0.25">
      <c r="A823" s="14" t="s">
        <v>338</v>
      </c>
      <c r="B823" s="14" t="s">
        <v>961</v>
      </c>
      <c r="C823" s="15" t="s">
        <v>962</v>
      </c>
      <c r="D823" s="16" t="s">
        <v>21</v>
      </c>
      <c r="E823" s="16" t="s">
        <v>47</v>
      </c>
      <c r="F823" s="17">
        <v>1.12E-2</v>
      </c>
      <c r="G823" s="18">
        <v>2</v>
      </c>
      <c r="H823" s="18">
        <v>0.02</v>
      </c>
    </row>
    <row r="824" spans="1:8" ht="21" customHeight="1" x14ac:dyDescent="0.25">
      <c r="A824" s="14" t="s">
        <v>338</v>
      </c>
      <c r="B824" s="14" t="s">
        <v>981</v>
      </c>
      <c r="C824" s="15" t="s">
        <v>982</v>
      </c>
      <c r="D824" s="16" t="s">
        <v>21</v>
      </c>
      <c r="E824" s="16" t="s">
        <v>47</v>
      </c>
      <c r="F824" s="17">
        <v>1.4E-2</v>
      </c>
      <c r="G824" s="18">
        <v>72.94</v>
      </c>
      <c r="H824" s="18">
        <v>1.02</v>
      </c>
    </row>
    <row r="825" spans="1:8" ht="21" customHeight="1" x14ac:dyDescent="0.25">
      <c r="A825" s="14" t="s">
        <v>338</v>
      </c>
      <c r="B825" s="14" t="s">
        <v>965</v>
      </c>
      <c r="C825" s="15" t="s">
        <v>966</v>
      </c>
      <c r="D825" s="16" t="s">
        <v>21</v>
      </c>
      <c r="E825" s="16" t="s">
        <v>699</v>
      </c>
      <c r="F825" s="17">
        <v>8.9742470000000005E-2</v>
      </c>
      <c r="G825" s="18">
        <v>22.95</v>
      </c>
      <c r="H825" s="18">
        <v>2.0499999999999998</v>
      </c>
    </row>
    <row r="826" spans="1:8" ht="21" customHeight="1" x14ac:dyDescent="0.25">
      <c r="A826" s="14" t="s">
        <v>338</v>
      </c>
      <c r="B826" s="14" t="s">
        <v>967</v>
      </c>
      <c r="C826" s="15" t="s">
        <v>968</v>
      </c>
      <c r="D826" s="16" t="s">
        <v>21</v>
      </c>
      <c r="E826" s="16" t="s">
        <v>699</v>
      </c>
      <c r="F826" s="17">
        <v>9.0246809999999997E-2</v>
      </c>
      <c r="G826" s="18">
        <v>27.24</v>
      </c>
      <c r="H826" s="18">
        <v>2.4500000000000002</v>
      </c>
    </row>
    <row r="827" spans="1:8" ht="15" customHeight="1" x14ac:dyDescent="0.25">
      <c r="A827" s="45"/>
      <c r="B827" s="45"/>
      <c r="C827" s="45"/>
      <c r="D827" s="45"/>
      <c r="E827" s="45"/>
      <c r="F827" s="91" t="s">
        <v>692</v>
      </c>
      <c r="G827" s="91"/>
      <c r="H827" s="19">
        <v>19.09</v>
      </c>
    </row>
    <row r="828" spans="1:8" ht="15" customHeight="1" x14ac:dyDescent="0.25">
      <c r="A828" s="45"/>
      <c r="B828" s="45"/>
      <c r="C828" s="45"/>
      <c r="D828" s="45"/>
      <c r="E828" s="45"/>
      <c r="F828" s="91" t="s">
        <v>693</v>
      </c>
      <c r="G828" s="91"/>
      <c r="H828" s="19">
        <v>4.78</v>
      </c>
    </row>
    <row r="829" spans="1:8" ht="15" customHeight="1" x14ac:dyDescent="0.25">
      <c r="A829" s="45"/>
      <c r="B829" s="45"/>
      <c r="C829" s="45"/>
      <c r="D829" s="45"/>
      <c r="E829" s="45"/>
      <c r="F829" s="91" t="s">
        <v>694</v>
      </c>
      <c r="G829" s="91"/>
      <c r="H829" s="19">
        <v>23.87</v>
      </c>
    </row>
    <row r="830" spans="1:8" ht="15" customHeight="1" x14ac:dyDescent="0.25">
      <c r="A830" s="45"/>
      <c r="B830" s="45"/>
      <c r="C830" s="45"/>
      <c r="D830" s="45"/>
      <c r="E830" s="45"/>
      <c r="F830" s="91" t="s">
        <v>695</v>
      </c>
      <c r="G830" s="91"/>
      <c r="H830" s="19">
        <v>47.74</v>
      </c>
    </row>
    <row r="831" spans="1:8" ht="36" customHeight="1" x14ac:dyDescent="0.25">
      <c r="A831" s="11" t="s">
        <v>341</v>
      </c>
      <c r="B831" s="11" t="s">
        <v>341</v>
      </c>
      <c r="C831" s="12" t="s">
        <v>342</v>
      </c>
      <c r="D831" s="11" t="s">
        <v>21</v>
      </c>
      <c r="E831" s="11" t="s">
        <v>47</v>
      </c>
      <c r="F831" s="11"/>
      <c r="G831" s="13">
        <v>26.94</v>
      </c>
      <c r="H831" s="13">
        <v>107.76</v>
      </c>
    </row>
    <row r="832" spans="1:8" ht="21" customHeight="1" x14ac:dyDescent="0.25">
      <c r="A832" s="14" t="s">
        <v>341</v>
      </c>
      <c r="B832" s="14" t="s">
        <v>979</v>
      </c>
      <c r="C832" s="15" t="s">
        <v>980</v>
      </c>
      <c r="D832" s="16" t="s">
        <v>21</v>
      </c>
      <c r="E832" s="16" t="s">
        <v>47</v>
      </c>
      <c r="F832" s="17">
        <v>1.6500000000000001E-2</v>
      </c>
      <c r="G832" s="18">
        <v>64.39</v>
      </c>
      <c r="H832" s="18">
        <v>1.06</v>
      </c>
    </row>
    <row r="833" spans="1:8" ht="21" customHeight="1" x14ac:dyDescent="0.25">
      <c r="A833" s="14" t="s">
        <v>341</v>
      </c>
      <c r="B833" s="14" t="s">
        <v>1015</v>
      </c>
      <c r="C833" s="15" t="s">
        <v>1016</v>
      </c>
      <c r="D833" s="16" t="s">
        <v>21</v>
      </c>
      <c r="E833" s="16" t="s">
        <v>47</v>
      </c>
      <c r="F833" s="17">
        <v>1</v>
      </c>
      <c r="G833" s="18">
        <v>13.89</v>
      </c>
      <c r="H833" s="18">
        <v>13.89</v>
      </c>
    </row>
    <row r="834" spans="1:8" ht="15" customHeight="1" x14ac:dyDescent="0.25">
      <c r="A834" s="14" t="s">
        <v>341</v>
      </c>
      <c r="B834" s="14" t="s">
        <v>961</v>
      </c>
      <c r="C834" s="15" t="s">
        <v>962</v>
      </c>
      <c r="D834" s="16" t="s">
        <v>21</v>
      </c>
      <c r="E834" s="16" t="s">
        <v>47</v>
      </c>
      <c r="F834" s="17">
        <v>5.0999999999999997E-2</v>
      </c>
      <c r="G834" s="18">
        <v>2</v>
      </c>
      <c r="H834" s="18">
        <v>0.1</v>
      </c>
    </row>
    <row r="835" spans="1:8" ht="21" customHeight="1" x14ac:dyDescent="0.25">
      <c r="A835" s="14" t="s">
        <v>341</v>
      </c>
      <c r="B835" s="14" t="s">
        <v>981</v>
      </c>
      <c r="C835" s="15" t="s">
        <v>982</v>
      </c>
      <c r="D835" s="16" t="s">
        <v>21</v>
      </c>
      <c r="E835" s="16" t="s">
        <v>47</v>
      </c>
      <c r="F835" s="17">
        <v>2.1999999999999999E-2</v>
      </c>
      <c r="G835" s="18">
        <v>72.94</v>
      </c>
      <c r="H835" s="18">
        <v>1.6</v>
      </c>
    </row>
    <row r="836" spans="1:8" ht="21" customHeight="1" x14ac:dyDescent="0.25">
      <c r="A836" s="14" t="s">
        <v>341</v>
      </c>
      <c r="B836" s="14" t="s">
        <v>965</v>
      </c>
      <c r="C836" s="15" t="s">
        <v>966</v>
      </c>
      <c r="D836" s="16" t="s">
        <v>21</v>
      </c>
      <c r="E836" s="16" t="s">
        <v>699</v>
      </c>
      <c r="F836" s="17">
        <v>0.20500563999999999</v>
      </c>
      <c r="G836" s="18">
        <v>22.95</v>
      </c>
      <c r="H836" s="18">
        <v>4.7</v>
      </c>
    </row>
    <row r="837" spans="1:8" ht="21" customHeight="1" x14ac:dyDescent="0.25">
      <c r="A837" s="14" t="s">
        <v>341</v>
      </c>
      <c r="B837" s="14" t="s">
        <v>967</v>
      </c>
      <c r="C837" s="15" t="s">
        <v>968</v>
      </c>
      <c r="D837" s="16" t="s">
        <v>21</v>
      </c>
      <c r="E837" s="16" t="s">
        <v>699</v>
      </c>
      <c r="F837" s="17">
        <v>0.20544135999999999</v>
      </c>
      <c r="G837" s="18">
        <v>27.24</v>
      </c>
      <c r="H837" s="18">
        <v>5.59</v>
      </c>
    </row>
    <row r="838" spans="1:8" ht="15" customHeight="1" x14ac:dyDescent="0.25">
      <c r="A838" s="45"/>
      <c r="B838" s="45"/>
      <c r="C838" s="45"/>
      <c r="D838" s="45"/>
      <c r="E838" s="45"/>
      <c r="F838" s="91" t="s">
        <v>692</v>
      </c>
      <c r="G838" s="91"/>
      <c r="H838" s="19">
        <v>26.94</v>
      </c>
    </row>
    <row r="839" spans="1:8" ht="15" customHeight="1" x14ac:dyDescent="0.25">
      <c r="A839" s="45"/>
      <c r="B839" s="45"/>
      <c r="C839" s="45"/>
      <c r="D839" s="45"/>
      <c r="E839" s="45"/>
      <c r="F839" s="91" t="s">
        <v>693</v>
      </c>
      <c r="G839" s="91"/>
      <c r="H839" s="19">
        <v>6.75</v>
      </c>
    </row>
    <row r="840" spans="1:8" ht="15" customHeight="1" x14ac:dyDescent="0.25">
      <c r="A840" s="45"/>
      <c r="B840" s="45"/>
      <c r="C840" s="45"/>
      <c r="D840" s="45"/>
      <c r="E840" s="45"/>
      <c r="F840" s="91" t="s">
        <v>694</v>
      </c>
      <c r="G840" s="91"/>
      <c r="H840" s="19">
        <v>33.69</v>
      </c>
    </row>
    <row r="841" spans="1:8" ht="15" customHeight="1" x14ac:dyDescent="0.25">
      <c r="A841" s="45"/>
      <c r="B841" s="45"/>
      <c r="C841" s="45"/>
      <c r="D841" s="45"/>
      <c r="E841" s="45"/>
      <c r="F841" s="91" t="s">
        <v>695</v>
      </c>
      <c r="G841" s="91"/>
      <c r="H841" s="19">
        <v>134.76</v>
      </c>
    </row>
    <row r="842" spans="1:8" ht="36" customHeight="1" x14ac:dyDescent="0.25">
      <c r="A842" s="11" t="s">
        <v>344</v>
      </c>
      <c r="B842" s="11" t="s">
        <v>344</v>
      </c>
      <c r="C842" s="12" t="s">
        <v>345</v>
      </c>
      <c r="D842" s="11" t="s">
        <v>21</v>
      </c>
      <c r="E842" s="11" t="s">
        <v>47</v>
      </c>
      <c r="F842" s="11"/>
      <c r="G842" s="13">
        <v>12.54</v>
      </c>
      <c r="H842" s="13">
        <v>125.4</v>
      </c>
    </row>
    <row r="843" spans="1:8" ht="21" customHeight="1" x14ac:dyDescent="0.25">
      <c r="A843" s="14" t="s">
        <v>344</v>
      </c>
      <c r="B843" s="14" t="s">
        <v>979</v>
      </c>
      <c r="C843" s="15" t="s">
        <v>980</v>
      </c>
      <c r="D843" s="16" t="s">
        <v>21</v>
      </c>
      <c r="E843" s="16" t="s">
        <v>47</v>
      </c>
      <c r="F843" s="17">
        <v>5.8999999999999999E-3</v>
      </c>
      <c r="G843" s="18">
        <v>64.39</v>
      </c>
      <c r="H843" s="18">
        <v>0.37</v>
      </c>
    </row>
    <row r="844" spans="1:8" ht="29.1" customHeight="1" x14ac:dyDescent="0.25">
      <c r="A844" s="14" t="s">
        <v>344</v>
      </c>
      <c r="B844" s="14" t="s">
        <v>1017</v>
      </c>
      <c r="C844" s="15" t="s">
        <v>1018</v>
      </c>
      <c r="D844" s="16" t="s">
        <v>21</v>
      </c>
      <c r="E844" s="16" t="s">
        <v>47</v>
      </c>
      <c r="F844" s="17">
        <v>1</v>
      </c>
      <c r="G844" s="18">
        <v>5.7</v>
      </c>
      <c r="H844" s="18">
        <v>5.7</v>
      </c>
    </row>
    <row r="845" spans="1:8" ht="15" customHeight="1" x14ac:dyDescent="0.25">
      <c r="A845" s="14" t="s">
        <v>344</v>
      </c>
      <c r="B845" s="14" t="s">
        <v>961</v>
      </c>
      <c r="C845" s="15" t="s">
        <v>962</v>
      </c>
      <c r="D845" s="16" t="s">
        <v>21</v>
      </c>
      <c r="E845" s="16" t="s">
        <v>47</v>
      </c>
      <c r="F845" s="17">
        <v>3.15E-2</v>
      </c>
      <c r="G845" s="18">
        <v>2</v>
      </c>
      <c r="H845" s="18">
        <v>0.06</v>
      </c>
    </row>
    <row r="846" spans="1:8" ht="21" customHeight="1" x14ac:dyDescent="0.25">
      <c r="A846" s="14" t="s">
        <v>344</v>
      </c>
      <c r="B846" s="14" t="s">
        <v>981</v>
      </c>
      <c r="C846" s="15" t="s">
        <v>982</v>
      </c>
      <c r="D846" s="16" t="s">
        <v>21</v>
      </c>
      <c r="E846" s="16" t="s">
        <v>47</v>
      </c>
      <c r="F846" s="17">
        <v>7.0000000000000001E-3</v>
      </c>
      <c r="G846" s="18">
        <v>72.94</v>
      </c>
      <c r="H846" s="18">
        <v>0.51</v>
      </c>
    </row>
    <row r="847" spans="1:8" ht="21" customHeight="1" x14ac:dyDescent="0.25">
      <c r="A847" s="14" t="s">
        <v>344</v>
      </c>
      <c r="B847" s="14" t="s">
        <v>965</v>
      </c>
      <c r="C847" s="15" t="s">
        <v>966</v>
      </c>
      <c r="D847" s="16" t="s">
        <v>21</v>
      </c>
      <c r="E847" s="16" t="s">
        <v>699</v>
      </c>
      <c r="F847" s="17">
        <v>0.11780212</v>
      </c>
      <c r="G847" s="18">
        <v>22.95</v>
      </c>
      <c r="H847" s="18">
        <v>2.7</v>
      </c>
    </row>
    <row r="848" spans="1:8" ht="21" customHeight="1" x14ac:dyDescent="0.25">
      <c r="A848" s="14" t="s">
        <v>344</v>
      </c>
      <c r="B848" s="14" t="s">
        <v>967</v>
      </c>
      <c r="C848" s="15" t="s">
        <v>968</v>
      </c>
      <c r="D848" s="16" t="s">
        <v>21</v>
      </c>
      <c r="E848" s="16" t="s">
        <v>699</v>
      </c>
      <c r="F848" s="17">
        <v>0.11780212</v>
      </c>
      <c r="G848" s="18">
        <v>27.24</v>
      </c>
      <c r="H848" s="18">
        <v>3.2</v>
      </c>
    </row>
    <row r="849" spans="1:8" ht="15" customHeight="1" x14ac:dyDescent="0.25">
      <c r="A849" s="45"/>
      <c r="B849" s="45"/>
      <c r="C849" s="45"/>
      <c r="D849" s="45"/>
      <c r="E849" s="45"/>
      <c r="F849" s="91" t="s">
        <v>692</v>
      </c>
      <c r="G849" s="91"/>
      <c r="H849" s="19">
        <v>12.54</v>
      </c>
    </row>
    <row r="850" spans="1:8" ht="15" customHeight="1" x14ac:dyDescent="0.25">
      <c r="A850" s="45"/>
      <c r="B850" s="45"/>
      <c r="C850" s="45"/>
      <c r="D850" s="45"/>
      <c r="E850" s="45"/>
      <c r="F850" s="91" t="s">
        <v>693</v>
      </c>
      <c r="G850" s="91"/>
      <c r="H850" s="19">
        <v>3.14</v>
      </c>
    </row>
    <row r="851" spans="1:8" ht="15" customHeight="1" x14ac:dyDescent="0.25">
      <c r="A851" s="45"/>
      <c r="B851" s="45"/>
      <c r="C851" s="45"/>
      <c r="D851" s="45"/>
      <c r="E851" s="45"/>
      <c r="F851" s="91" t="s">
        <v>694</v>
      </c>
      <c r="G851" s="91"/>
      <c r="H851" s="19">
        <v>15.68</v>
      </c>
    </row>
    <row r="852" spans="1:8" ht="15" customHeight="1" x14ac:dyDescent="0.25">
      <c r="A852" s="45"/>
      <c r="B852" s="45"/>
      <c r="C852" s="45"/>
      <c r="D852" s="45"/>
      <c r="E852" s="45"/>
      <c r="F852" s="91" t="s">
        <v>695</v>
      </c>
      <c r="G852" s="91"/>
      <c r="H852" s="19">
        <v>156.80000000000001</v>
      </c>
    </row>
    <row r="853" spans="1:8" ht="20.100000000000001" customHeight="1" x14ac:dyDescent="0.25">
      <c r="A853" s="11" t="s">
        <v>347</v>
      </c>
      <c r="B853" s="11" t="s">
        <v>347</v>
      </c>
      <c r="C853" s="12" t="s">
        <v>348</v>
      </c>
      <c r="D853" s="11" t="s">
        <v>21</v>
      </c>
      <c r="E853" s="11" t="s">
        <v>47</v>
      </c>
      <c r="F853" s="11"/>
      <c r="G853" s="13">
        <v>7.55</v>
      </c>
      <c r="H853" s="13">
        <v>7.55</v>
      </c>
    </row>
    <row r="854" spans="1:8" ht="21" customHeight="1" x14ac:dyDescent="0.25">
      <c r="A854" s="14" t="s">
        <v>347</v>
      </c>
      <c r="B854" s="14" t="s">
        <v>347</v>
      </c>
      <c r="C854" s="15" t="s">
        <v>348</v>
      </c>
      <c r="D854" s="16" t="s">
        <v>21</v>
      </c>
      <c r="E854" s="16" t="s">
        <v>47</v>
      </c>
      <c r="F854" s="17">
        <v>1</v>
      </c>
      <c r="G854" s="18">
        <v>7.55</v>
      </c>
      <c r="H854" s="18">
        <v>7.55</v>
      </c>
    </row>
    <row r="855" spans="1:8" ht="15" customHeight="1" x14ac:dyDescent="0.25">
      <c r="A855" s="45"/>
      <c r="B855" s="45"/>
      <c r="C855" s="45"/>
      <c r="D855" s="45"/>
      <c r="E855" s="45"/>
      <c r="F855" s="91" t="s">
        <v>692</v>
      </c>
      <c r="G855" s="91"/>
      <c r="H855" s="19">
        <v>7.55</v>
      </c>
    </row>
    <row r="856" spans="1:8" ht="15" customHeight="1" x14ac:dyDescent="0.25">
      <c r="A856" s="45"/>
      <c r="B856" s="45"/>
      <c r="C856" s="45"/>
      <c r="D856" s="45"/>
      <c r="E856" s="45"/>
      <c r="F856" s="91" t="s">
        <v>693</v>
      </c>
      <c r="G856" s="91"/>
      <c r="H856" s="19">
        <v>1.89</v>
      </c>
    </row>
    <row r="857" spans="1:8" ht="15" customHeight="1" x14ac:dyDescent="0.25">
      <c r="A857" s="45"/>
      <c r="B857" s="45"/>
      <c r="C857" s="45"/>
      <c r="D857" s="45"/>
      <c r="E857" s="45"/>
      <c r="F857" s="91" t="s">
        <v>694</v>
      </c>
      <c r="G857" s="91"/>
      <c r="H857" s="19">
        <v>9.44</v>
      </c>
    </row>
    <row r="858" spans="1:8" ht="15" customHeight="1" x14ac:dyDescent="0.25">
      <c r="A858" s="45"/>
      <c r="B858" s="45"/>
      <c r="C858" s="45"/>
      <c r="D858" s="45"/>
      <c r="E858" s="45"/>
      <c r="F858" s="91" t="s">
        <v>695</v>
      </c>
      <c r="G858" s="91"/>
      <c r="H858" s="19">
        <v>9.44</v>
      </c>
    </row>
    <row r="859" spans="1:8" ht="20.100000000000001" customHeight="1" x14ac:dyDescent="0.25">
      <c r="A859" s="11" t="s">
        <v>350</v>
      </c>
      <c r="B859" s="11" t="s">
        <v>350</v>
      </c>
      <c r="C859" s="12" t="s">
        <v>351</v>
      </c>
      <c r="D859" s="11" t="s">
        <v>73</v>
      </c>
      <c r="E859" s="11" t="s">
        <v>47</v>
      </c>
      <c r="F859" s="11"/>
      <c r="G859" s="13">
        <v>7.78</v>
      </c>
      <c r="H859" s="13">
        <v>7.78</v>
      </c>
    </row>
    <row r="860" spans="1:8" ht="15" customHeight="1" x14ac:dyDescent="0.25">
      <c r="A860" s="14" t="s">
        <v>350</v>
      </c>
      <c r="B860" s="14" t="s">
        <v>1019</v>
      </c>
      <c r="C860" s="15" t="s">
        <v>1020</v>
      </c>
      <c r="D860" s="16" t="s">
        <v>73</v>
      </c>
      <c r="E860" s="16" t="s">
        <v>714</v>
      </c>
      <c r="F860" s="17">
        <v>0.12360068</v>
      </c>
      <c r="G860" s="18">
        <v>3.82</v>
      </c>
      <c r="H860" s="18">
        <v>0.47</v>
      </c>
    </row>
    <row r="861" spans="1:8" ht="15" customHeight="1" x14ac:dyDescent="0.25">
      <c r="A861" s="14" t="s">
        <v>350</v>
      </c>
      <c r="B861" s="14" t="s">
        <v>754</v>
      </c>
      <c r="C861" s="15" t="s">
        <v>755</v>
      </c>
      <c r="D861" s="16" t="s">
        <v>73</v>
      </c>
      <c r="E861" s="16" t="s">
        <v>714</v>
      </c>
      <c r="F861" s="17">
        <v>0.12364116999999999</v>
      </c>
      <c r="G861" s="18">
        <v>3.88</v>
      </c>
      <c r="H861" s="18">
        <v>0.47</v>
      </c>
    </row>
    <row r="862" spans="1:8" ht="15" customHeight="1" x14ac:dyDescent="0.25">
      <c r="A862" s="14" t="s">
        <v>350</v>
      </c>
      <c r="B862" s="14" t="s">
        <v>1021</v>
      </c>
      <c r="C862" s="15" t="s">
        <v>1022</v>
      </c>
      <c r="D862" s="16" t="s">
        <v>73</v>
      </c>
      <c r="E862" s="16" t="s">
        <v>711</v>
      </c>
      <c r="F862" s="17">
        <v>8.9999999999999993E-3</v>
      </c>
      <c r="G862" s="18">
        <v>64.81</v>
      </c>
      <c r="H862" s="18">
        <v>0.57999999999999996</v>
      </c>
    </row>
    <row r="863" spans="1:8" ht="21" customHeight="1" x14ac:dyDescent="0.25">
      <c r="A863" s="14" t="s">
        <v>350</v>
      </c>
      <c r="B863" s="14" t="s">
        <v>1023</v>
      </c>
      <c r="C863" s="15" t="s">
        <v>1024</v>
      </c>
      <c r="D863" s="16" t="s">
        <v>73</v>
      </c>
      <c r="E863" s="16" t="s">
        <v>683</v>
      </c>
      <c r="F863" s="17">
        <v>1</v>
      </c>
      <c r="G863" s="18">
        <v>1.67</v>
      </c>
      <c r="H863" s="18">
        <v>1.67</v>
      </c>
    </row>
    <row r="864" spans="1:8" ht="15" customHeight="1" x14ac:dyDescent="0.25">
      <c r="A864" s="14" t="s">
        <v>350</v>
      </c>
      <c r="B864" s="14" t="s">
        <v>1025</v>
      </c>
      <c r="C864" s="15" t="s">
        <v>1026</v>
      </c>
      <c r="D864" s="16" t="s">
        <v>73</v>
      </c>
      <c r="E864" s="16" t="s">
        <v>1027</v>
      </c>
      <c r="F864" s="17">
        <v>1.2999999999999999E-2</v>
      </c>
      <c r="G864" s="18">
        <v>62.42</v>
      </c>
      <c r="H864" s="18">
        <v>0.81</v>
      </c>
    </row>
    <row r="865" spans="1:8" ht="15" customHeight="1" x14ac:dyDescent="0.25">
      <c r="A865" s="14" t="s">
        <v>350</v>
      </c>
      <c r="B865" s="14" t="s">
        <v>1028</v>
      </c>
      <c r="C865" s="15" t="s">
        <v>1029</v>
      </c>
      <c r="D865" s="16" t="s">
        <v>73</v>
      </c>
      <c r="E865" s="16" t="s">
        <v>714</v>
      </c>
      <c r="F865" s="17">
        <v>0.12621847999999999</v>
      </c>
      <c r="G865" s="18">
        <v>17.02</v>
      </c>
      <c r="H865" s="18">
        <v>2.14</v>
      </c>
    </row>
    <row r="866" spans="1:8" ht="15" customHeight="1" x14ac:dyDescent="0.25">
      <c r="A866" s="14" t="s">
        <v>350</v>
      </c>
      <c r="B866" s="14" t="s">
        <v>758</v>
      </c>
      <c r="C866" s="15" t="s">
        <v>759</v>
      </c>
      <c r="D866" s="16" t="s">
        <v>73</v>
      </c>
      <c r="E866" s="16" t="s">
        <v>714</v>
      </c>
      <c r="F866" s="17">
        <v>0.12621847999999999</v>
      </c>
      <c r="G866" s="18">
        <v>13.04</v>
      </c>
      <c r="H866" s="18">
        <v>1.64</v>
      </c>
    </row>
    <row r="867" spans="1:8" ht="15" customHeight="1" x14ac:dyDescent="0.25">
      <c r="A867" s="45"/>
      <c r="B867" s="45"/>
      <c r="C867" s="45"/>
      <c r="D867" s="45"/>
      <c r="E867" s="45"/>
      <c r="F867" s="91" t="s">
        <v>692</v>
      </c>
      <c r="G867" s="91"/>
      <c r="H867" s="19">
        <v>7.78</v>
      </c>
    </row>
    <row r="868" spans="1:8" ht="15" customHeight="1" x14ac:dyDescent="0.25">
      <c r="A868" s="45"/>
      <c r="B868" s="45"/>
      <c r="C868" s="45"/>
      <c r="D868" s="45"/>
      <c r="E868" s="45"/>
      <c r="F868" s="91" t="s">
        <v>693</v>
      </c>
      <c r="G868" s="91"/>
      <c r="H868" s="19">
        <v>1.95</v>
      </c>
    </row>
    <row r="869" spans="1:8" ht="15" customHeight="1" x14ac:dyDescent="0.25">
      <c r="A869" s="45"/>
      <c r="B869" s="45"/>
      <c r="C869" s="45"/>
      <c r="D869" s="45"/>
      <c r="E869" s="45"/>
      <c r="F869" s="91" t="s">
        <v>694</v>
      </c>
      <c r="G869" s="91"/>
      <c r="H869" s="19">
        <v>9.73</v>
      </c>
    </row>
    <row r="870" spans="1:8" ht="15" customHeight="1" x14ac:dyDescent="0.25">
      <c r="A870" s="45"/>
      <c r="B870" s="45"/>
      <c r="C870" s="45"/>
      <c r="D870" s="45"/>
      <c r="E870" s="45"/>
      <c r="F870" s="91" t="s">
        <v>695</v>
      </c>
      <c r="G870" s="91"/>
      <c r="H870" s="19">
        <v>9.73</v>
      </c>
    </row>
    <row r="871" spans="1:8" ht="36" customHeight="1" x14ac:dyDescent="0.25">
      <c r="A871" s="11" t="s">
        <v>353</v>
      </c>
      <c r="B871" s="11" t="s">
        <v>353</v>
      </c>
      <c r="C871" s="12" t="s">
        <v>354</v>
      </c>
      <c r="D871" s="11" t="s">
        <v>21</v>
      </c>
      <c r="E871" s="11" t="s">
        <v>47</v>
      </c>
      <c r="F871" s="11"/>
      <c r="G871" s="13">
        <v>7.96</v>
      </c>
      <c r="H871" s="13">
        <v>87.56</v>
      </c>
    </row>
    <row r="872" spans="1:8" ht="21" customHeight="1" x14ac:dyDescent="0.25">
      <c r="A872" s="14" t="s">
        <v>353</v>
      </c>
      <c r="B872" s="14" t="s">
        <v>979</v>
      </c>
      <c r="C872" s="15" t="s">
        <v>980</v>
      </c>
      <c r="D872" s="16" t="s">
        <v>21</v>
      </c>
      <c r="E872" s="16" t="s">
        <v>47</v>
      </c>
      <c r="F872" s="17">
        <v>7.1000000000000004E-3</v>
      </c>
      <c r="G872" s="18">
        <v>64.39</v>
      </c>
      <c r="H872" s="18">
        <v>0.45</v>
      </c>
    </row>
    <row r="873" spans="1:8" ht="21" customHeight="1" x14ac:dyDescent="0.25">
      <c r="A873" s="14" t="s">
        <v>353</v>
      </c>
      <c r="B873" s="14" t="s">
        <v>1030</v>
      </c>
      <c r="C873" s="15" t="s">
        <v>1031</v>
      </c>
      <c r="D873" s="16" t="s">
        <v>21</v>
      </c>
      <c r="E873" s="16" t="s">
        <v>47</v>
      </c>
      <c r="F873" s="17">
        <v>1</v>
      </c>
      <c r="G873" s="18">
        <v>0.77</v>
      </c>
      <c r="H873" s="18">
        <v>0.77</v>
      </c>
    </row>
    <row r="874" spans="1:8" ht="15" customHeight="1" x14ac:dyDescent="0.25">
      <c r="A874" s="14" t="s">
        <v>353</v>
      </c>
      <c r="B874" s="14" t="s">
        <v>961</v>
      </c>
      <c r="C874" s="15" t="s">
        <v>962</v>
      </c>
      <c r="D874" s="16" t="s">
        <v>21</v>
      </c>
      <c r="E874" s="16" t="s">
        <v>47</v>
      </c>
      <c r="F874" s="17">
        <v>3.0200000000000001E-2</v>
      </c>
      <c r="G874" s="18">
        <v>2</v>
      </c>
      <c r="H874" s="18">
        <v>0.06</v>
      </c>
    </row>
    <row r="875" spans="1:8" ht="21" customHeight="1" x14ac:dyDescent="0.25">
      <c r="A875" s="14" t="s">
        <v>353</v>
      </c>
      <c r="B875" s="14" t="s">
        <v>981</v>
      </c>
      <c r="C875" s="15" t="s">
        <v>982</v>
      </c>
      <c r="D875" s="16" t="s">
        <v>21</v>
      </c>
      <c r="E875" s="16" t="s">
        <v>47</v>
      </c>
      <c r="F875" s="17">
        <v>8.0000000000000002E-3</v>
      </c>
      <c r="G875" s="18">
        <v>72.94</v>
      </c>
      <c r="H875" s="18">
        <v>0.57999999999999996</v>
      </c>
    </row>
    <row r="876" spans="1:8" ht="21" customHeight="1" x14ac:dyDescent="0.25">
      <c r="A876" s="14" t="s">
        <v>353</v>
      </c>
      <c r="B876" s="14" t="s">
        <v>965</v>
      </c>
      <c r="C876" s="15" t="s">
        <v>966</v>
      </c>
      <c r="D876" s="16" t="s">
        <v>21</v>
      </c>
      <c r="E876" s="16" t="s">
        <v>699</v>
      </c>
      <c r="F876" s="17">
        <v>0.12179273</v>
      </c>
      <c r="G876" s="18">
        <v>22.95</v>
      </c>
      <c r="H876" s="18">
        <v>2.79</v>
      </c>
    </row>
    <row r="877" spans="1:8" ht="21" customHeight="1" x14ac:dyDescent="0.25">
      <c r="A877" s="14" t="s">
        <v>353</v>
      </c>
      <c r="B877" s="14" t="s">
        <v>967</v>
      </c>
      <c r="C877" s="15" t="s">
        <v>968</v>
      </c>
      <c r="D877" s="16" t="s">
        <v>21</v>
      </c>
      <c r="E877" s="16" t="s">
        <v>699</v>
      </c>
      <c r="F877" s="17">
        <v>0.12179273</v>
      </c>
      <c r="G877" s="18">
        <v>27.24</v>
      </c>
      <c r="H877" s="18">
        <v>3.31</v>
      </c>
    </row>
    <row r="878" spans="1:8" ht="15" customHeight="1" x14ac:dyDescent="0.25">
      <c r="A878" s="45"/>
      <c r="B878" s="45"/>
      <c r="C878" s="45"/>
      <c r="D878" s="45"/>
      <c r="E878" s="45"/>
      <c r="F878" s="91" t="s">
        <v>692</v>
      </c>
      <c r="G878" s="91"/>
      <c r="H878" s="19">
        <v>7.96</v>
      </c>
    </row>
    <row r="879" spans="1:8" ht="15" customHeight="1" x14ac:dyDescent="0.25">
      <c r="A879" s="45"/>
      <c r="B879" s="45"/>
      <c r="C879" s="45"/>
      <c r="D879" s="45"/>
      <c r="E879" s="45"/>
      <c r="F879" s="91" t="s">
        <v>693</v>
      </c>
      <c r="G879" s="91"/>
      <c r="H879" s="19">
        <v>1.99</v>
      </c>
    </row>
    <row r="880" spans="1:8" ht="15" customHeight="1" x14ac:dyDescent="0.25">
      <c r="A880" s="45"/>
      <c r="B880" s="45"/>
      <c r="C880" s="45"/>
      <c r="D880" s="45"/>
      <c r="E880" s="45"/>
      <c r="F880" s="91" t="s">
        <v>694</v>
      </c>
      <c r="G880" s="91"/>
      <c r="H880" s="19">
        <v>9.9499999999999993</v>
      </c>
    </row>
    <row r="881" spans="1:8" ht="15" customHeight="1" x14ac:dyDescent="0.25">
      <c r="A881" s="45"/>
      <c r="B881" s="45"/>
      <c r="C881" s="45"/>
      <c r="D881" s="45"/>
      <c r="E881" s="45"/>
      <c r="F881" s="91" t="s">
        <v>695</v>
      </c>
      <c r="G881" s="91"/>
      <c r="H881" s="19">
        <v>109.45</v>
      </c>
    </row>
    <row r="882" spans="1:8" ht="36" customHeight="1" x14ac:dyDescent="0.25">
      <c r="A882" s="11" t="s">
        <v>326</v>
      </c>
      <c r="B882" s="11" t="s">
        <v>326</v>
      </c>
      <c r="C882" s="12" t="s">
        <v>327</v>
      </c>
      <c r="D882" s="11" t="s">
        <v>21</v>
      </c>
      <c r="E882" s="11" t="s">
        <v>47</v>
      </c>
      <c r="F882" s="11"/>
      <c r="G882" s="13">
        <v>12.49</v>
      </c>
      <c r="H882" s="13">
        <v>12.49</v>
      </c>
    </row>
    <row r="883" spans="1:8" ht="21" customHeight="1" x14ac:dyDescent="0.25">
      <c r="A883" s="14" t="s">
        <v>326</v>
      </c>
      <c r="B883" s="14" t="s">
        <v>979</v>
      </c>
      <c r="C883" s="15" t="s">
        <v>980</v>
      </c>
      <c r="D883" s="16" t="s">
        <v>21</v>
      </c>
      <c r="E883" s="16" t="s">
        <v>47</v>
      </c>
      <c r="F883" s="17">
        <v>1.41E-2</v>
      </c>
      <c r="G883" s="18">
        <v>64.39</v>
      </c>
      <c r="H883" s="18">
        <v>0.9</v>
      </c>
    </row>
    <row r="884" spans="1:8" ht="21" customHeight="1" x14ac:dyDescent="0.25">
      <c r="A884" s="14" t="s">
        <v>326</v>
      </c>
      <c r="B884" s="14" t="s">
        <v>983</v>
      </c>
      <c r="C884" s="15" t="s">
        <v>984</v>
      </c>
      <c r="D884" s="16" t="s">
        <v>21</v>
      </c>
      <c r="E884" s="16" t="s">
        <v>47</v>
      </c>
      <c r="F884" s="17">
        <v>1</v>
      </c>
      <c r="G884" s="18">
        <v>3.88</v>
      </c>
      <c r="H884" s="18">
        <v>3.88</v>
      </c>
    </row>
    <row r="885" spans="1:8" ht="15" customHeight="1" x14ac:dyDescent="0.25">
      <c r="A885" s="14" t="s">
        <v>326</v>
      </c>
      <c r="B885" s="14" t="s">
        <v>961</v>
      </c>
      <c r="C885" s="15" t="s">
        <v>962</v>
      </c>
      <c r="D885" s="16" t="s">
        <v>21</v>
      </c>
      <c r="E885" s="16" t="s">
        <v>47</v>
      </c>
      <c r="F885" s="17">
        <v>4.6899999999999997E-2</v>
      </c>
      <c r="G885" s="18">
        <v>2</v>
      </c>
      <c r="H885" s="18">
        <v>0.09</v>
      </c>
    </row>
    <row r="886" spans="1:8" ht="21" customHeight="1" x14ac:dyDescent="0.25">
      <c r="A886" s="14" t="s">
        <v>326</v>
      </c>
      <c r="B886" s="14" t="s">
        <v>981</v>
      </c>
      <c r="C886" s="15" t="s">
        <v>982</v>
      </c>
      <c r="D886" s="16" t="s">
        <v>21</v>
      </c>
      <c r="E886" s="16" t="s">
        <v>47</v>
      </c>
      <c r="F886" s="17">
        <v>1.7999999999999999E-2</v>
      </c>
      <c r="G886" s="18">
        <v>72.94</v>
      </c>
      <c r="H886" s="18">
        <v>1.31</v>
      </c>
    </row>
    <row r="887" spans="1:8" ht="21" customHeight="1" x14ac:dyDescent="0.25">
      <c r="A887" s="14" t="s">
        <v>326</v>
      </c>
      <c r="B887" s="14" t="s">
        <v>965</v>
      </c>
      <c r="C887" s="15" t="s">
        <v>966</v>
      </c>
      <c r="D887" s="16" t="s">
        <v>21</v>
      </c>
      <c r="E887" s="16" t="s">
        <v>699</v>
      </c>
      <c r="F887" s="17">
        <v>0.12582298</v>
      </c>
      <c r="G887" s="18">
        <v>22.95</v>
      </c>
      <c r="H887" s="18">
        <v>2.88</v>
      </c>
    </row>
    <row r="888" spans="1:8" ht="21" customHeight="1" x14ac:dyDescent="0.25">
      <c r="A888" s="14" t="s">
        <v>326</v>
      </c>
      <c r="B888" s="14" t="s">
        <v>967</v>
      </c>
      <c r="C888" s="15" t="s">
        <v>968</v>
      </c>
      <c r="D888" s="16" t="s">
        <v>21</v>
      </c>
      <c r="E888" s="16" t="s">
        <v>699</v>
      </c>
      <c r="F888" s="17">
        <v>0.1262587</v>
      </c>
      <c r="G888" s="18">
        <v>27.24</v>
      </c>
      <c r="H888" s="18">
        <v>3.43</v>
      </c>
    </row>
    <row r="889" spans="1:8" ht="15" customHeight="1" x14ac:dyDescent="0.25">
      <c r="A889" s="45"/>
      <c r="B889" s="45"/>
      <c r="C889" s="45"/>
      <c r="D889" s="45"/>
      <c r="E889" s="45"/>
      <c r="F889" s="91" t="s">
        <v>692</v>
      </c>
      <c r="G889" s="91"/>
      <c r="H889" s="19">
        <v>12.49</v>
      </c>
    </row>
    <row r="890" spans="1:8" ht="15" customHeight="1" x14ac:dyDescent="0.25">
      <c r="A890" s="45"/>
      <c r="B890" s="45"/>
      <c r="C890" s="45"/>
      <c r="D890" s="45"/>
      <c r="E890" s="45"/>
      <c r="F890" s="91" t="s">
        <v>693</v>
      </c>
      <c r="G890" s="91"/>
      <c r="H890" s="19">
        <v>3.13</v>
      </c>
    </row>
    <row r="891" spans="1:8" ht="15" customHeight="1" x14ac:dyDescent="0.25">
      <c r="A891" s="45"/>
      <c r="B891" s="45"/>
      <c r="C891" s="45"/>
      <c r="D891" s="45"/>
      <c r="E891" s="45"/>
      <c r="F891" s="91" t="s">
        <v>694</v>
      </c>
      <c r="G891" s="91"/>
      <c r="H891" s="19">
        <v>15.62</v>
      </c>
    </row>
    <row r="892" spans="1:8" ht="15" customHeight="1" x14ac:dyDescent="0.25">
      <c r="A892" s="45"/>
      <c r="B892" s="45"/>
      <c r="C892" s="45"/>
      <c r="D892" s="45"/>
      <c r="E892" s="45"/>
      <c r="F892" s="91" t="s">
        <v>695</v>
      </c>
      <c r="G892" s="91"/>
      <c r="H892" s="19">
        <v>15.62</v>
      </c>
    </row>
    <row r="893" spans="1:8" ht="36" customHeight="1" x14ac:dyDescent="0.25">
      <c r="A893" s="11" t="s">
        <v>357</v>
      </c>
      <c r="B893" s="11" t="s">
        <v>357</v>
      </c>
      <c r="C893" s="12" t="s">
        <v>358</v>
      </c>
      <c r="D893" s="11" t="s">
        <v>21</v>
      </c>
      <c r="E893" s="11" t="s">
        <v>47</v>
      </c>
      <c r="F893" s="11"/>
      <c r="G893" s="13">
        <v>11.32</v>
      </c>
      <c r="H893" s="13">
        <v>11.32</v>
      </c>
    </row>
    <row r="894" spans="1:8" ht="21" customHeight="1" x14ac:dyDescent="0.25">
      <c r="A894" s="14" t="s">
        <v>357</v>
      </c>
      <c r="B894" s="14" t="s">
        <v>979</v>
      </c>
      <c r="C894" s="15" t="s">
        <v>980</v>
      </c>
      <c r="D894" s="16" t="s">
        <v>21</v>
      </c>
      <c r="E894" s="16" t="s">
        <v>47</v>
      </c>
      <c r="F894" s="17">
        <v>9.4000000000000004E-3</v>
      </c>
      <c r="G894" s="18">
        <v>64.39</v>
      </c>
      <c r="H894" s="18">
        <v>0.6</v>
      </c>
    </row>
    <row r="895" spans="1:8" ht="21" customHeight="1" x14ac:dyDescent="0.25">
      <c r="A895" s="14" t="s">
        <v>357</v>
      </c>
      <c r="B895" s="14" t="s">
        <v>1032</v>
      </c>
      <c r="C895" s="15" t="s">
        <v>1033</v>
      </c>
      <c r="D895" s="16" t="s">
        <v>21</v>
      </c>
      <c r="E895" s="16" t="s">
        <v>47</v>
      </c>
      <c r="F895" s="17">
        <v>1</v>
      </c>
      <c r="G895" s="18">
        <v>2.58</v>
      </c>
      <c r="H895" s="18">
        <v>2.58</v>
      </c>
    </row>
    <row r="896" spans="1:8" ht="15" customHeight="1" x14ac:dyDescent="0.25">
      <c r="A896" s="14" t="s">
        <v>357</v>
      </c>
      <c r="B896" s="14" t="s">
        <v>961</v>
      </c>
      <c r="C896" s="15" t="s">
        <v>962</v>
      </c>
      <c r="D896" s="16" t="s">
        <v>21</v>
      </c>
      <c r="E896" s="16" t="s">
        <v>47</v>
      </c>
      <c r="F896" s="17">
        <v>3.5999999999999997E-2</v>
      </c>
      <c r="G896" s="18">
        <v>2</v>
      </c>
      <c r="H896" s="18">
        <v>7.0000000000000007E-2</v>
      </c>
    </row>
    <row r="897" spans="1:8" ht="21" customHeight="1" x14ac:dyDescent="0.25">
      <c r="A897" s="14" t="s">
        <v>357</v>
      </c>
      <c r="B897" s="14" t="s">
        <v>981</v>
      </c>
      <c r="C897" s="15" t="s">
        <v>982</v>
      </c>
      <c r="D897" s="16" t="s">
        <v>21</v>
      </c>
      <c r="E897" s="16" t="s">
        <v>47</v>
      </c>
      <c r="F897" s="17">
        <v>1.0999999999999999E-2</v>
      </c>
      <c r="G897" s="18">
        <v>72.94</v>
      </c>
      <c r="H897" s="18">
        <v>0.8</v>
      </c>
    </row>
    <row r="898" spans="1:8" ht="21" customHeight="1" x14ac:dyDescent="0.25">
      <c r="A898" s="14" t="s">
        <v>357</v>
      </c>
      <c r="B898" s="14" t="s">
        <v>965</v>
      </c>
      <c r="C898" s="15" t="s">
        <v>966</v>
      </c>
      <c r="D898" s="16" t="s">
        <v>21</v>
      </c>
      <c r="E898" s="16" t="s">
        <v>699</v>
      </c>
      <c r="F898" s="17">
        <v>0.14506485999999999</v>
      </c>
      <c r="G898" s="18">
        <v>22.95</v>
      </c>
      <c r="H898" s="18">
        <v>3.32</v>
      </c>
    </row>
    <row r="899" spans="1:8" ht="21" customHeight="1" x14ac:dyDescent="0.25">
      <c r="A899" s="14" t="s">
        <v>357</v>
      </c>
      <c r="B899" s="14" t="s">
        <v>967</v>
      </c>
      <c r="C899" s="15" t="s">
        <v>968</v>
      </c>
      <c r="D899" s="16" t="s">
        <v>21</v>
      </c>
      <c r="E899" s="16" t="s">
        <v>699</v>
      </c>
      <c r="F899" s="17">
        <v>0.14506485999999999</v>
      </c>
      <c r="G899" s="18">
        <v>27.24</v>
      </c>
      <c r="H899" s="18">
        <v>3.95</v>
      </c>
    </row>
    <row r="900" spans="1:8" ht="15" customHeight="1" x14ac:dyDescent="0.25">
      <c r="A900" s="45"/>
      <c r="B900" s="45"/>
      <c r="C900" s="45"/>
      <c r="D900" s="45"/>
      <c r="E900" s="45"/>
      <c r="F900" s="91" t="s">
        <v>692</v>
      </c>
      <c r="G900" s="91"/>
      <c r="H900" s="19">
        <v>11.32</v>
      </c>
    </row>
    <row r="901" spans="1:8" ht="15" customHeight="1" x14ac:dyDescent="0.25">
      <c r="A901" s="45"/>
      <c r="B901" s="45"/>
      <c r="C901" s="45"/>
      <c r="D901" s="45"/>
      <c r="E901" s="45"/>
      <c r="F901" s="91" t="s">
        <v>693</v>
      </c>
      <c r="G901" s="91"/>
      <c r="H901" s="19">
        <v>2.84</v>
      </c>
    </row>
    <row r="902" spans="1:8" ht="15" customHeight="1" x14ac:dyDescent="0.25">
      <c r="A902" s="45"/>
      <c r="B902" s="45"/>
      <c r="C902" s="45"/>
      <c r="D902" s="45"/>
      <c r="E902" s="45"/>
      <c r="F902" s="91" t="s">
        <v>694</v>
      </c>
      <c r="G902" s="91"/>
      <c r="H902" s="19">
        <v>14.16</v>
      </c>
    </row>
    <row r="903" spans="1:8" ht="15" customHeight="1" x14ac:dyDescent="0.25">
      <c r="A903" s="45"/>
      <c r="B903" s="45"/>
      <c r="C903" s="45"/>
      <c r="D903" s="45"/>
      <c r="E903" s="45"/>
      <c r="F903" s="91" t="s">
        <v>695</v>
      </c>
      <c r="G903" s="91"/>
      <c r="H903" s="19">
        <v>14.16</v>
      </c>
    </row>
    <row r="904" spans="1:8" ht="36" customHeight="1" x14ac:dyDescent="0.25">
      <c r="A904" s="11" t="s">
        <v>360</v>
      </c>
      <c r="B904" s="11" t="s">
        <v>360</v>
      </c>
      <c r="C904" s="12" t="s">
        <v>361</v>
      </c>
      <c r="D904" s="11" t="s">
        <v>21</v>
      </c>
      <c r="E904" s="11" t="s">
        <v>47</v>
      </c>
      <c r="F904" s="11"/>
      <c r="G904" s="13">
        <v>12.17</v>
      </c>
      <c r="H904" s="13">
        <v>48.68</v>
      </c>
    </row>
    <row r="905" spans="1:8" ht="21" customHeight="1" x14ac:dyDescent="0.25">
      <c r="A905" s="14" t="s">
        <v>360</v>
      </c>
      <c r="B905" s="14" t="s">
        <v>979</v>
      </c>
      <c r="C905" s="15" t="s">
        <v>980</v>
      </c>
      <c r="D905" s="16" t="s">
        <v>21</v>
      </c>
      <c r="E905" s="16" t="s">
        <v>47</v>
      </c>
      <c r="F905" s="17">
        <v>5.8999999999999999E-3</v>
      </c>
      <c r="G905" s="18">
        <v>64.39</v>
      </c>
      <c r="H905" s="18">
        <v>0.37</v>
      </c>
    </row>
    <row r="906" spans="1:8" ht="15" customHeight="1" x14ac:dyDescent="0.25">
      <c r="A906" s="14" t="s">
        <v>360</v>
      </c>
      <c r="B906" s="14" t="s">
        <v>961</v>
      </c>
      <c r="C906" s="15" t="s">
        <v>962</v>
      </c>
      <c r="D906" s="16" t="s">
        <v>21</v>
      </c>
      <c r="E906" s="16" t="s">
        <v>47</v>
      </c>
      <c r="F906" s="17">
        <v>3.15E-2</v>
      </c>
      <c r="G906" s="18">
        <v>2</v>
      </c>
      <c r="H906" s="18">
        <v>0.06</v>
      </c>
    </row>
    <row r="907" spans="1:8" ht="21" customHeight="1" x14ac:dyDescent="0.25">
      <c r="A907" s="14" t="s">
        <v>360</v>
      </c>
      <c r="B907" s="14" t="s">
        <v>1034</v>
      </c>
      <c r="C907" s="15" t="s">
        <v>1035</v>
      </c>
      <c r="D907" s="16" t="s">
        <v>21</v>
      </c>
      <c r="E907" s="16" t="s">
        <v>47</v>
      </c>
      <c r="F907" s="17">
        <v>1</v>
      </c>
      <c r="G907" s="18">
        <v>6.99</v>
      </c>
      <c r="H907" s="18">
        <v>6.99</v>
      </c>
    </row>
    <row r="908" spans="1:8" ht="21" customHeight="1" x14ac:dyDescent="0.25">
      <c r="A908" s="14" t="s">
        <v>360</v>
      </c>
      <c r="B908" s="14" t="s">
        <v>981</v>
      </c>
      <c r="C908" s="15" t="s">
        <v>982</v>
      </c>
      <c r="D908" s="16" t="s">
        <v>21</v>
      </c>
      <c r="E908" s="16" t="s">
        <v>47</v>
      </c>
      <c r="F908" s="17">
        <v>7.0000000000000001E-3</v>
      </c>
      <c r="G908" s="18">
        <v>72.94</v>
      </c>
      <c r="H908" s="18">
        <v>0.51</v>
      </c>
    </row>
    <row r="909" spans="1:8" ht="21" customHeight="1" x14ac:dyDescent="0.25">
      <c r="A909" s="14" t="s">
        <v>360</v>
      </c>
      <c r="B909" s="14" t="s">
        <v>965</v>
      </c>
      <c r="C909" s="15" t="s">
        <v>966</v>
      </c>
      <c r="D909" s="16" t="s">
        <v>21</v>
      </c>
      <c r="E909" s="16" t="s">
        <v>699</v>
      </c>
      <c r="F909" s="17">
        <v>8.4494449999999999E-2</v>
      </c>
      <c r="G909" s="18">
        <v>22.95</v>
      </c>
      <c r="H909" s="18">
        <v>1.93</v>
      </c>
    </row>
    <row r="910" spans="1:8" ht="21" customHeight="1" x14ac:dyDescent="0.25">
      <c r="A910" s="14" t="s">
        <v>360</v>
      </c>
      <c r="B910" s="14" t="s">
        <v>967</v>
      </c>
      <c r="C910" s="15" t="s">
        <v>968</v>
      </c>
      <c r="D910" s="16" t="s">
        <v>21</v>
      </c>
      <c r="E910" s="16" t="s">
        <v>699</v>
      </c>
      <c r="F910" s="17">
        <v>8.4930169999999999E-2</v>
      </c>
      <c r="G910" s="18">
        <v>27.24</v>
      </c>
      <c r="H910" s="18">
        <v>2.31</v>
      </c>
    </row>
    <row r="911" spans="1:8" ht="15" customHeight="1" x14ac:dyDescent="0.25">
      <c r="A911" s="45"/>
      <c r="B911" s="45"/>
      <c r="C911" s="45"/>
      <c r="D911" s="45"/>
      <c r="E911" s="45"/>
      <c r="F911" s="91" t="s">
        <v>692</v>
      </c>
      <c r="G911" s="91"/>
      <c r="H911" s="19">
        <v>12.17</v>
      </c>
    </row>
    <row r="912" spans="1:8" ht="15" customHeight="1" x14ac:dyDescent="0.25">
      <c r="A912" s="45"/>
      <c r="B912" s="45"/>
      <c r="C912" s="45"/>
      <c r="D912" s="45"/>
      <c r="E912" s="45"/>
      <c r="F912" s="91" t="s">
        <v>693</v>
      </c>
      <c r="G912" s="91"/>
      <c r="H912" s="19">
        <v>3.05</v>
      </c>
    </row>
    <row r="913" spans="1:8" ht="15" customHeight="1" x14ac:dyDescent="0.25">
      <c r="A913" s="45"/>
      <c r="B913" s="45"/>
      <c r="C913" s="45"/>
      <c r="D913" s="45"/>
      <c r="E913" s="45"/>
      <c r="F913" s="91" t="s">
        <v>694</v>
      </c>
      <c r="G913" s="91"/>
      <c r="H913" s="19">
        <v>15.22</v>
      </c>
    </row>
    <row r="914" spans="1:8" ht="15" customHeight="1" x14ac:dyDescent="0.25">
      <c r="A914" s="45"/>
      <c r="B914" s="45"/>
      <c r="C914" s="45"/>
      <c r="D914" s="45"/>
      <c r="E914" s="45"/>
      <c r="F914" s="91" t="s">
        <v>695</v>
      </c>
      <c r="G914" s="91"/>
      <c r="H914" s="19">
        <v>60.88</v>
      </c>
    </row>
    <row r="915" spans="1:8" ht="36" customHeight="1" x14ac:dyDescent="0.25">
      <c r="A915" s="11" t="s">
        <v>363</v>
      </c>
      <c r="B915" s="11" t="s">
        <v>363</v>
      </c>
      <c r="C915" s="12" t="s">
        <v>364</v>
      </c>
      <c r="D915" s="11" t="s">
        <v>21</v>
      </c>
      <c r="E915" s="11" t="s">
        <v>47</v>
      </c>
      <c r="F915" s="11"/>
      <c r="G915" s="13">
        <v>63.25</v>
      </c>
      <c r="H915" s="13">
        <v>253</v>
      </c>
    </row>
    <row r="916" spans="1:8" ht="21" customHeight="1" x14ac:dyDescent="0.25">
      <c r="A916" s="14" t="s">
        <v>363</v>
      </c>
      <c r="B916" s="14" t="s">
        <v>1036</v>
      </c>
      <c r="C916" s="15" t="s">
        <v>1037</v>
      </c>
      <c r="D916" s="16" t="s">
        <v>21</v>
      </c>
      <c r="E916" s="16" t="s">
        <v>47</v>
      </c>
      <c r="F916" s="17">
        <v>1.06E-2</v>
      </c>
      <c r="G916" s="18">
        <v>11.22</v>
      </c>
      <c r="H916" s="18">
        <v>0.11</v>
      </c>
    </row>
    <row r="917" spans="1:8" ht="21" customHeight="1" x14ac:dyDescent="0.25">
      <c r="A917" s="14" t="s">
        <v>363</v>
      </c>
      <c r="B917" s="14" t="s">
        <v>1038</v>
      </c>
      <c r="C917" s="15" t="s">
        <v>1039</v>
      </c>
      <c r="D917" s="16" t="s">
        <v>21</v>
      </c>
      <c r="E917" s="16" t="s">
        <v>47</v>
      </c>
      <c r="F917" s="17">
        <v>1</v>
      </c>
      <c r="G917" s="18">
        <v>53.21</v>
      </c>
      <c r="H917" s="18">
        <v>53.21</v>
      </c>
    </row>
    <row r="918" spans="1:8" ht="21" customHeight="1" x14ac:dyDescent="0.25">
      <c r="A918" s="14" t="s">
        <v>363</v>
      </c>
      <c r="B918" s="14" t="s">
        <v>965</v>
      </c>
      <c r="C918" s="15" t="s">
        <v>966</v>
      </c>
      <c r="D918" s="16" t="s">
        <v>21</v>
      </c>
      <c r="E918" s="16" t="s">
        <v>699</v>
      </c>
      <c r="F918" s="17">
        <v>0.19813259</v>
      </c>
      <c r="G918" s="18">
        <v>22.95</v>
      </c>
      <c r="H918" s="18">
        <v>4.54</v>
      </c>
    </row>
    <row r="919" spans="1:8" ht="21" customHeight="1" x14ac:dyDescent="0.25">
      <c r="A919" s="14" t="s">
        <v>363</v>
      </c>
      <c r="B919" s="14" t="s">
        <v>967</v>
      </c>
      <c r="C919" s="15" t="s">
        <v>968</v>
      </c>
      <c r="D919" s="16" t="s">
        <v>21</v>
      </c>
      <c r="E919" s="16" t="s">
        <v>699</v>
      </c>
      <c r="F919" s="17">
        <v>0.19820120999999999</v>
      </c>
      <c r="G919" s="18">
        <v>27.24</v>
      </c>
      <c r="H919" s="18">
        <v>5.39</v>
      </c>
    </row>
    <row r="920" spans="1:8" ht="15" customHeight="1" x14ac:dyDescent="0.25">
      <c r="A920" s="45"/>
      <c r="B920" s="45"/>
      <c r="C920" s="45"/>
      <c r="D920" s="45"/>
      <c r="E920" s="45"/>
      <c r="F920" s="91" t="s">
        <v>692</v>
      </c>
      <c r="G920" s="91"/>
      <c r="H920" s="19">
        <v>63.25</v>
      </c>
    </row>
    <row r="921" spans="1:8" ht="15" customHeight="1" x14ac:dyDescent="0.25">
      <c r="A921" s="45"/>
      <c r="B921" s="45"/>
      <c r="C921" s="45"/>
      <c r="D921" s="45"/>
      <c r="E921" s="45"/>
      <c r="F921" s="91" t="s">
        <v>693</v>
      </c>
      <c r="G921" s="91"/>
      <c r="H921" s="19">
        <v>15.84</v>
      </c>
    </row>
    <row r="922" spans="1:8" ht="15" customHeight="1" x14ac:dyDescent="0.25">
      <c r="A922" s="45"/>
      <c r="B922" s="45"/>
      <c r="C922" s="45"/>
      <c r="D922" s="45"/>
      <c r="E922" s="45"/>
      <c r="F922" s="91" t="s">
        <v>694</v>
      </c>
      <c r="G922" s="91"/>
      <c r="H922" s="19">
        <v>79.09</v>
      </c>
    </row>
    <row r="923" spans="1:8" ht="15" customHeight="1" x14ac:dyDescent="0.25">
      <c r="A923" s="45"/>
      <c r="B923" s="45"/>
      <c r="C923" s="45"/>
      <c r="D923" s="45"/>
      <c r="E923" s="45"/>
      <c r="F923" s="91" t="s">
        <v>695</v>
      </c>
      <c r="G923" s="91"/>
      <c r="H923" s="19">
        <v>316.36</v>
      </c>
    </row>
    <row r="924" spans="1:8" ht="36" customHeight="1" x14ac:dyDescent="0.25">
      <c r="A924" s="11" t="s">
        <v>366</v>
      </c>
      <c r="B924" s="11" t="s">
        <v>366</v>
      </c>
      <c r="C924" s="12" t="s">
        <v>367</v>
      </c>
      <c r="D924" s="11" t="s">
        <v>21</v>
      </c>
      <c r="E924" s="11" t="s">
        <v>47</v>
      </c>
      <c r="F924" s="11"/>
      <c r="G924" s="13">
        <v>60.22</v>
      </c>
      <c r="H924" s="13">
        <v>120.44</v>
      </c>
    </row>
    <row r="925" spans="1:8" ht="21" customHeight="1" x14ac:dyDescent="0.25">
      <c r="A925" s="14" t="s">
        <v>366</v>
      </c>
      <c r="B925" s="14" t="s">
        <v>1036</v>
      </c>
      <c r="C925" s="15" t="s">
        <v>1037</v>
      </c>
      <c r="D925" s="16" t="s">
        <v>21</v>
      </c>
      <c r="E925" s="16" t="s">
        <v>47</v>
      </c>
      <c r="F925" s="17">
        <v>1.06E-2</v>
      </c>
      <c r="G925" s="18">
        <v>11.22</v>
      </c>
      <c r="H925" s="18">
        <v>0.11</v>
      </c>
    </row>
    <row r="926" spans="1:8" ht="21" customHeight="1" x14ac:dyDescent="0.25">
      <c r="A926" s="14" t="s">
        <v>366</v>
      </c>
      <c r="B926" s="14" t="s">
        <v>1040</v>
      </c>
      <c r="C926" s="15" t="s">
        <v>1041</v>
      </c>
      <c r="D926" s="16" t="s">
        <v>21</v>
      </c>
      <c r="E926" s="16" t="s">
        <v>47</v>
      </c>
      <c r="F926" s="17">
        <v>1</v>
      </c>
      <c r="G926" s="18">
        <v>50.18</v>
      </c>
      <c r="H926" s="18">
        <v>50.18</v>
      </c>
    </row>
    <row r="927" spans="1:8" ht="21" customHeight="1" x14ac:dyDescent="0.25">
      <c r="A927" s="14" t="s">
        <v>366</v>
      </c>
      <c r="B927" s="14" t="s">
        <v>965</v>
      </c>
      <c r="C927" s="15" t="s">
        <v>966</v>
      </c>
      <c r="D927" s="16" t="s">
        <v>21</v>
      </c>
      <c r="E927" s="16" t="s">
        <v>699</v>
      </c>
      <c r="F927" s="17">
        <v>0.19809325</v>
      </c>
      <c r="G927" s="18">
        <v>22.95</v>
      </c>
      <c r="H927" s="18">
        <v>4.54</v>
      </c>
    </row>
    <row r="928" spans="1:8" ht="21" customHeight="1" x14ac:dyDescent="0.25">
      <c r="A928" s="14" t="s">
        <v>366</v>
      </c>
      <c r="B928" s="14" t="s">
        <v>967</v>
      </c>
      <c r="C928" s="15" t="s">
        <v>968</v>
      </c>
      <c r="D928" s="16" t="s">
        <v>21</v>
      </c>
      <c r="E928" s="16" t="s">
        <v>699</v>
      </c>
      <c r="F928" s="17">
        <v>0.19823049000000001</v>
      </c>
      <c r="G928" s="18">
        <v>27.24</v>
      </c>
      <c r="H928" s="18">
        <v>5.39</v>
      </c>
    </row>
    <row r="929" spans="1:8" ht="15" customHeight="1" x14ac:dyDescent="0.25">
      <c r="A929" s="45"/>
      <c r="B929" s="45"/>
      <c r="C929" s="45"/>
      <c r="D929" s="45"/>
      <c r="E929" s="45"/>
      <c r="F929" s="91" t="s">
        <v>692</v>
      </c>
      <c r="G929" s="91"/>
      <c r="H929" s="19">
        <v>60.22</v>
      </c>
    </row>
    <row r="930" spans="1:8" ht="15" customHeight="1" x14ac:dyDescent="0.25">
      <c r="A930" s="45"/>
      <c r="B930" s="45"/>
      <c r="C930" s="45"/>
      <c r="D930" s="45"/>
      <c r="E930" s="45"/>
      <c r="F930" s="91" t="s">
        <v>693</v>
      </c>
      <c r="G930" s="91"/>
      <c r="H930" s="19">
        <v>15.09</v>
      </c>
    </row>
    <row r="931" spans="1:8" ht="15" customHeight="1" x14ac:dyDescent="0.25">
      <c r="A931" s="45"/>
      <c r="B931" s="45"/>
      <c r="C931" s="45"/>
      <c r="D931" s="45"/>
      <c r="E931" s="45"/>
      <c r="F931" s="91" t="s">
        <v>694</v>
      </c>
      <c r="G931" s="91"/>
      <c r="H931" s="19">
        <v>75.31</v>
      </c>
    </row>
    <row r="932" spans="1:8" ht="15" customHeight="1" x14ac:dyDescent="0.25">
      <c r="A932" s="45"/>
      <c r="B932" s="45"/>
      <c r="C932" s="45"/>
      <c r="D932" s="45"/>
      <c r="E932" s="45"/>
      <c r="F932" s="91" t="s">
        <v>695</v>
      </c>
      <c r="G932" s="91"/>
      <c r="H932" s="19">
        <v>150.62</v>
      </c>
    </row>
    <row r="933" spans="1:8" ht="36" customHeight="1" x14ac:dyDescent="0.25">
      <c r="A933" s="11" t="s">
        <v>369</v>
      </c>
      <c r="B933" s="11" t="s">
        <v>369</v>
      </c>
      <c r="C933" s="12" t="s">
        <v>370</v>
      </c>
      <c r="D933" s="11" t="s">
        <v>21</v>
      </c>
      <c r="E933" s="11" t="s">
        <v>47</v>
      </c>
      <c r="F933" s="11"/>
      <c r="G933" s="13">
        <v>16.75</v>
      </c>
      <c r="H933" s="13">
        <v>33.5</v>
      </c>
    </row>
    <row r="934" spans="1:8" ht="21" customHeight="1" x14ac:dyDescent="0.25">
      <c r="A934" s="14" t="s">
        <v>369</v>
      </c>
      <c r="B934" s="14" t="s">
        <v>979</v>
      </c>
      <c r="C934" s="15" t="s">
        <v>980</v>
      </c>
      <c r="D934" s="16" t="s">
        <v>21</v>
      </c>
      <c r="E934" s="16" t="s">
        <v>47</v>
      </c>
      <c r="F934" s="17">
        <v>1.18E-2</v>
      </c>
      <c r="G934" s="18">
        <v>64.39</v>
      </c>
      <c r="H934" s="18">
        <v>0.75</v>
      </c>
    </row>
    <row r="935" spans="1:8" ht="21" customHeight="1" x14ac:dyDescent="0.25">
      <c r="A935" s="14" t="s">
        <v>369</v>
      </c>
      <c r="B935" s="14" t="s">
        <v>1042</v>
      </c>
      <c r="C935" s="15" t="s">
        <v>1043</v>
      </c>
      <c r="D935" s="16" t="s">
        <v>21</v>
      </c>
      <c r="E935" s="16" t="s">
        <v>47</v>
      </c>
      <c r="F935" s="17">
        <v>1</v>
      </c>
      <c r="G935" s="18">
        <v>6.28</v>
      </c>
      <c r="H935" s="18">
        <v>6.28</v>
      </c>
    </row>
    <row r="936" spans="1:8" ht="15" customHeight="1" x14ac:dyDescent="0.25">
      <c r="A936" s="14" t="s">
        <v>369</v>
      </c>
      <c r="B936" s="14" t="s">
        <v>961</v>
      </c>
      <c r="C936" s="15" t="s">
        <v>962</v>
      </c>
      <c r="D936" s="16" t="s">
        <v>21</v>
      </c>
      <c r="E936" s="16" t="s">
        <v>47</v>
      </c>
      <c r="F936" s="17">
        <v>4.2700000000000002E-2</v>
      </c>
      <c r="G936" s="18">
        <v>2</v>
      </c>
      <c r="H936" s="18">
        <v>0.08</v>
      </c>
    </row>
    <row r="937" spans="1:8" ht="21" customHeight="1" x14ac:dyDescent="0.25">
      <c r="A937" s="14" t="s">
        <v>369</v>
      </c>
      <c r="B937" s="14" t="s">
        <v>981</v>
      </c>
      <c r="C937" s="15" t="s">
        <v>982</v>
      </c>
      <c r="D937" s="16" t="s">
        <v>21</v>
      </c>
      <c r="E937" s="16" t="s">
        <v>47</v>
      </c>
      <c r="F937" s="17">
        <v>1.4E-2</v>
      </c>
      <c r="G937" s="18">
        <v>72.94</v>
      </c>
      <c r="H937" s="18">
        <v>1.02</v>
      </c>
    </row>
    <row r="938" spans="1:8" ht="21" customHeight="1" x14ac:dyDescent="0.25">
      <c r="A938" s="14" t="s">
        <v>369</v>
      </c>
      <c r="B938" s="14" t="s">
        <v>965</v>
      </c>
      <c r="C938" s="15" t="s">
        <v>966</v>
      </c>
      <c r="D938" s="16" t="s">
        <v>21</v>
      </c>
      <c r="E938" s="16" t="s">
        <v>699</v>
      </c>
      <c r="F938" s="17">
        <v>0.17199671</v>
      </c>
      <c r="G938" s="18">
        <v>22.95</v>
      </c>
      <c r="H938" s="18">
        <v>3.94</v>
      </c>
    </row>
    <row r="939" spans="1:8" ht="21" customHeight="1" x14ac:dyDescent="0.25">
      <c r="A939" s="14" t="s">
        <v>369</v>
      </c>
      <c r="B939" s="14" t="s">
        <v>967</v>
      </c>
      <c r="C939" s="15" t="s">
        <v>968</v>
      </c>
      <c r="D939" s="16" t="s">
        <v>21</v>
      </c>
      <c r="E939" s="16" t="s">
        <v>699</v>
      </c>
      <c r="F939" s="17">
        <v>0.17206532999999999</v>
      </c>
      <c r="G939" s="18">
        <v>27.24</v>
      </c>
      <c r="H939" s="18">
        <v>4.68</v>
      </c>
    </row>
    <row r="940" spans="1:8" ht="15" customHeight="1" x14ac:dyDescent="0.25">
      <c r="A940" s="45"/>
      <c r="B940" s="45"/>
      <c r="C940" s="45"/>
      <c r="D940" s="45"/>
      <c r="E940" s="45"/>
      <c r="F940" s="91" t="s">
        <v>692</v>
      </c>
      <c r="G940" s="91"/>
      <c r="H940" s="19">
        <v>16.75</v>
      </c>
    </row>
    <row r="941" spans="1:8" ht="15" customHeight="1" x14ac:dyDescent="0.25">
      <c r="A941" s="45"/>
      <c r="B941" s="45"/>
      <c r="C941" s="45"/>
      <c r="D941" s="45"/>
      <c r="E941" s="45"/>
      <c r="F941" s="91" t="s">
        <v>693</v>
      </c>
      <c r="G941" s="91"/>
      <c r="H941" s="19">
        <v>4.2</v>
      </c>
    </row>
    <row r="942" spans="1:8" ht="15" customHeight="1" x14ac:dyDescent="0.25">
      <c r="A942" s="45"/>
      <c r="B942" s="45"/>
      <c r="C942" s="45"/>
      <c r="D942" s="45"/>
      <c r="E942" s="45"/>
      <c r="F942" s="91" t="s">
        <v>694</v>
      </c>
      <c r="G942" s="91"/>
      <c r="H942" s="19">
        <v>20.95</v>
      </c>
    </row>
    <row r="943" spans="1:8" ht="15" customHeight="1" x14ac:dyDescent="0.25">
      <c r="A943" s="45"/>
      <c r="B943" s="45"/>
      <c r="C943" s="45"/>
      <c r="D943" s="45"/>
      <c r="E943" s="45"/>
      <c r="F943" s="91" t="s">
        <v>695</v>
      </c>
      <c r="G943" s="91"/>
      <c r="H943" s="19">
        <v>41.9</v>
      </c>
    </row>
    <row r="944" spans="1:8" ht="36" customHeight="1" x14ac:dyDescent="0.25">
      <c r="A944" s="11" t="s">
        <v>372</v>
      </c>
      <c r="B944" s="11" t="s">
        <v>372</v>
      </c>
      <c r="C944" s="12" t="s">
        <v>373</v>
      </c>
      <c r="D944" s="11" t="s">
        <v>21</v>
      </c>
      <c r="E944" s="11" t="s">
        <v>47</v>
      </c>
      <c r="F944" s="11"/>
      <c r="G944" s="13">
        <v>18.37</v>
      </c>
      <c r="H944" s="13">
        <v>18.37</v>
      </c>
    </row>
    <row r="945" spans="1:8" ht="21" customHeight="1" x14ac:dyDescent="0.25">
      <c r="A945" s="14" t="s">
        <v>372</v>
      </c>
      <c r="B945" s="14" t="s">
        <v>979</v>
      </c>
      <c r="C945" s="15" t="s">
        <v>980</v>
      </c>
      <c r="D945" s="16" t="s">
        <v>21</v>
      </c>
      <c r="E945" s="16" t="s">
        <v>47</v>
      </c>
      <c r="F945" s="17">
        <v>1.6500000000000001E-2</v>
      </c>
      <c r="G945" s="18">
        <v>64.39</v>
      </c>
      <c r="H945" s="18">
        <v>1.06</v>
      </c>
    </row>
    <row r="946" spans="1:8" ht="21" customHeight="1" x14ac:dyDescent="0.25">
      <c r="A946" s="14" t="s">
        <v>372</v>
      </c>
      <c r="B946" s="14" t="s">
        <v>1044</v>
      </c>
      <c r="C946" s="15" t="s">
        <v>1045</v>
      </c>
      <c r="D946" s="16" t="s">
        <v>21</v>
      </c>
      <c r="E946" s="16" t="s">
        <v>47</v>
      </c>
      <c r="F946" s="17">
        <v>1</v>
      </c>
      <c r="G946" s="18">
        <v>5.32</v>
      </c>
      <c r="H946" s="18">
        <v>5.32</v>
      </c>
    </row>
    <row r="947" spans="1:8" ht="15" customHeight="1" x14ac:dyDescent="0.25">
      <c r="A947" s="14" t="s">
        <v>372</v>
      </c>
      <c r="B947" s="14" t="s">
        <v>961</v>
      </c>
      <c r="C947" s="15" t="s">
        <v>962</v>
      </c>
      <c r="D947" s="16" t="s">
        <v>21</v>
      </c>
      <c r="E947" s="16" t="s">
        <v>47</v>
      </c>
      <c r="F947" s="17">
        <v>5.0999999999999997E-2</v>
      </c>
      <c r="G947" s="18">
        <v>2</v>
      </c>
      <c r="H947" s="18">
        <v>0.1</v>
      </c>
    </row>
    <row r="948" spans="1:8" ht="21" customHeight="1" x14ac:dyDescent="0.25">
      <c r="A948" s="14" t="s">
        <v>372</v>
      </c>
      <c r="B948" s="14" t="s">
        <v>981</v>
      </c>
      <c r="C948" s="15" t="s">
        <v>982</v>
      </c>
      <c r="D948" s="16" t="s">
        <v>21</v>
      </c>
      <c r="E948" s="16" t="s">
        <v>47</v>
      </c>
      <c r="F948" s="17">
        <v>2.1999999999999999E-2</v>
      </c>
      <c r="G948" s="18">
        <v>72.94</v>
      </c>
      <c r="H948" s="18">
        <v>1.6</v>
      </c>
    </row>
    <row r="949" spans="1:8" ht="21" customHeight="1" x14ac:dyDescent="0.25">
      <c r="A949" s="14" t="s">
        <v>372</v>
      </c>
      <c r="B949" s="14" t="s">
        <v>965</v>
      </c>
      <c r="C949" s="15" t="s">
        <v>966</v>
      </c>
      <c r="D949" s="16" t="s">
        <v>21</v>
      </c>
      <c r="E949" s="16" t="s">
        <v>699</v>
      </c>
      <c r="F949" s="17">
        <v>0.20506356000000001</v>
      </c>
      <c r="G949" s="18">
        <v>22.95</v>
      </c>
      <c r="H949" s="18">
        <v>4.7</v>
      </c>
    </row>
    <row r="950" spans="1:8" ht="21" customHeight="1" x14ac:dyDescent="0.25">
      <c r="A950" s="14" t="s">
        <v>372</v>
      </c>
      <c r="B950" s="14" t="s">
        <v>967</v>
      </c>
      <c r="C950" s="15" t="s">
        <v>968</v>
      </c>
      <c r="D950" s="16" t="s">
        <v>21</v>
      </c>
      <c r="E950" s="16" t="s">
        <v>699</v>
      </c>
      <c r="F950" s="17">
        <v>0.20549928000000001</v>
      </c>
      <c r="G950" s="18">
        <v>27.24</v>
      </c>
      <c r="H950" s="18">
        <v>5.59</v>
      </c>
    </row>
    <row r="951" spans="1:8" ht="15" customHeight="1" x14ac:dyDescent="0.25">
      <c r="A951" s="45"/>
      <c r="B951" s="45"/>
      <c r="C951" s="45"/>
      <c r="D951" s="45"/>
      <c r="E951" s="45"/>
      <c r="F951" s="91" t="s">
        <v>692</v>
      </c>
      <c r="G951" s="91"/>
      <c r="H951" s="19">
        <v>18.37</v>
      </c>
    </row>
    <row r="952" spans="1:8" ht="15" customHeight="1" x14ac:dyDescent="0.25">
      <c r="A952" s="45"/>
      <c r="B952" s="45"/>
      <c r="C952" s="45"/>
      <c r="D952" s="45"/>
      <c r="E952" s="45"/>
      <c r="F952" s="91" t="s">
        <v>693</v>
      </c>
      <c r="G952" s="91"/>
      <c r="H952" s="19">
        <v>4.5999999999999996</v>
      </c>
    </row>
    <row r="953" spans="1:8" ht="15" customHeight="1" x14ac:dyDescent="0.25">
      <c r="A953" s="45"/>
      <c r="B953" s="45"/>
      <c r="C953" s="45"/>
      <c r="D953" s="45"/>
      <c r="E953" s="45"/>
      <c r="F953" s="91" t="s">
        <v>694</v>
      </c>
      <c r="G953" s="91"/>
      <c r="H953" s="19">
        <v>22.97</v>
      </c>
    </row>
    <row r="954" spans="1:8" ht="15" customHeight="1" x14ac:dyDescent="0.25">
      <c r="A954" s="45"/>
      <c r="B954" s="45"/>
      <c r="C954" s="45"/>
      <c r="D954" s="45"/>
      <c r="E954" s="45"/>
      <c r="F954" s="91" t="s">
        <v>695</v>
      </c>
      <c r="G954" s="91"/>
      <c r="H954" s="19">
        <v>22.97</v>
      </c>
    </row>
    <row r="955" spans="1:8" ht="27" customHeight="1" x14ac:dyDescent="0.25">
      <c r="A955" s="11" t="s">
        <v>375</v>
      </c>
      <c r="B955" s="11" t="s">
        <v>375</v>
      </c>
      <c r="C955" s="12" t="s">
        <v>376</v>
      </c>
      <c r="D955" s="11" t="s">
        <v>21</v>
      </c>
      <c r="E955" s="11" t="s">
        <v>47</v>
      </c>
      <c r="F955" s="11"/>
      <c r="G955" s="13">
        <v>51.5</v>
      </c>
      <c r="H955" s="13">
        <v>103</v>
      </c>
    </row>
    <row r="956" spans="1:8" ht="21" customHeight="1" x14ac:dyDescent="0.25">
      <c r="A956" s="14" t="s">
        <v>375</v>
      </c>
      <c r="B956" s="14" t="s">
        <v>1046</v>
      </c>
      <c r="C956" s="15" t="s">
        <v>1047</v>
      </c>
      <c r="D956" s="16" t="s">
        <v>21</v>
      </c>
      <c r="E956" s="16" t="s">
        <v>47</v>
      </c>
      <c r="F956" s="17">
        <v>7.1400000000000005E-2</v>
      </c>
      <c r="G956" s="18">
        <v>21.01</v>
      </c>
      <c r="H956" s="18">
        <v>1.5</v>
      </c>
    </row>
    <row r="957" spans="1:8" ht="15" customHeight="1" x14ac:dyDescent="0.25">
      <c r="A957" s="14" t="s">
        <v>375</v>
      </c>
      <c r="B957" s="14" t="s">
        <v>961</v>
      </c>
      <c r="C957" s="15" t="s">
        <v>962</v>
      </c>
      <c r="D957" s="16" t="s">
        <v>21</v>
      </c>
      <c r="E957" s="16" t="s">
        <v>47</v>
      </c>
      <c r="F957" s="17">
        <v>1.14E-2</v>
      </c>
      <c r="G957" s="18">
        <v>2</v>
      </c>
      <c r="H957" s="18">
        <v>0.02</v>
      </c>
    </row>
    <row r="958" spans="1:8" ht="21" customHeight="1" x14ac:dyDescent="0.25">
      <c r="A958" s="14" t="s">
        <v>375</v>
      </c>
      <c r="B958" s="14" t="s">
        <v>1048</v>
      </c>
      <c r="C958" s="15" t="s">
        <v>1049</v>
      </c>
      <c r="D958" s="16" t="s">
        <v>21</v>
      </c>
      <c r="E958" s="16" t="s">
        <v>47</v>
      </c>
      <c r="F958" s="17">
        <v>1</v>
      </c>
      <c r="G958" s="18">
        <v>43.6</v>
      </c>
      <c r="H958" s="18">
        <v>43.6</v>
      </c>
    </row>
    <row r="959" spans="1:8" ht="21" customHeight="1" x14ac:dyDescent="0.25">
      <c r="A959" s="14" t="s">
        <v>375</v>
      </c>
      <c r="B959" s="14" t="s">
        <v>981</v>
      </c>
      <c r="C959" s="15" t="s">
        <v>982</v>
      </c>
      <c r="D959" s="16" t="s">
        <v>21</v>
      </c>
      <c r="E959" s="16" t="s">
        <v>47</v>
      </c>
      <c r="F959" s="17">
        <v>1.7999999999999999E-2</v>
      </c>
      <c r="G959" s="18">
        <v>72.94</v>
      </c>
      <c r="H959" s="18">
        <v>1.31</v>
      </c>
    </row>
    <row r="960" spans="1:8" ht="21" customHeight="1" x14ac:dyDescent="0.25">
      <c r="A960" s="14" t="s">
        <v>375</v>
      </c>
      <c r="B960" s="14" t="s">
        <v>965</v>
      </c>
      <c r="C960" s="15" t="s">
        <v>966</v>
      </c>
      <c r="D960" s="16" t="s">
        <v>21</v>
      </c>
      <c r="E960" s="16" t="s">
        <v>699</v>
      </c>
      <c r="F960" s="17">
        <v>0.10097112</v>
      </c>
      <c r="G960" s="18">
        <v>22.95</v>
      </c>
      <c r="H960" s="18">
        <v>2.31</v>
      </c>
    </row>
    <row r="961" spans="1:8" ht="21" customHeight="1" x14ac:dyDescent="0.25">
      <c r="A961" s="14" t="s">
        <v>375</v>
      </c>
      <c r="B961" s="14" t="s">
        <v>967</v>
      </c>
      <c r="C961" s="15" t="s">
        <v>968</v>
      </c>
      <c r="D961" s="16" t="s">
        <v>21</v>
      </c>
      <c r="E961" s="16" t="s">
        <v>699</v>
      </c>
      <c r="F961" s="17">
        <v>0.10140684</v>
      </c>
      <c r="G961" s="18">
        <v>27.24</v>
      </c>
      <c r="H961" s="18">
        <v>2.76</v>
      </c>
    </row>
    <row r="962" spans="1:8" ht="15" customHeight="1" x14ac:dyDescent="0.25">
      <c r="A962" s="45"/>
      <c r="B962" s="45"/>
      <c r="C962" s="45"/>
      <c r="D962" s="45"/>
      <c r="E962" s="45"/>
      <c r="F962" s="91" t="s">
        <v>692</v>
      </c>
      <c r="G962" s="91"/>
      <c r="H962" s="19">
        <v>51.5</v>
      </c>
    </row>
    <row r="963" spans="1:8" ht="15" customHeight="1" x14ac:dyDescent="0.25">
      <c r="A963" s="45"/>
      <c r="B963" s="45"/>
      <c r="C963" s="45"/>
      <c r="D963" s="45"/>
      <c r="E963" s="45"/>
      <c r="F963" s="91" t="s">
        <v>693</v>
      </c>
      <c r="G963" s="91"/>
      <c r="H963" s="19">
        <v>12.9</v>
      </c>
    </row>
    <row r="964" spans="1:8" ht="15" customHeight="1" x14ac:dyDescent="0.25">
      <c r="A964" s="45"/>
      <c r="B964" s="45"/>
      <c r="C964" s="45"/>
      <c r="D964" s="45"/>
      <c r="E964" s="45"/>
      <c r="F964" s="91" t="s">
        <v>694</v>
      </c>
      <c r="G964" s="91"/>
      <c r="H964" s="19">
        <v>64.400000000000006</v>
      </c>
    </row>
    <row r="965" spans="1:8" ht="15" customHeight="1" x14ac:dyDescent="0.25">
      <c r="A965" s="45"/>
      <c r="B965" s="45"/>
      <c r="C965" s="45"/>
      <c r="D965" s="45"/>
      <c r="E965" s="45"/>
      <c r="F965" s="91" t="s">
        <v>695</v>
      </c>
      <c r="G965" s="91"/>
      <c r="H965" s="19">
        <v>128.80000000000001</v>
      </c>
    </row>
    <row r="966" spans="1:8" ht="36" customHeight="1" x14ac:dyDescent="0.25">
      <c r="A966" s="11" t="s">
        <v>378</v>
      </c>
      <c r="B966" s="11" t="s">
        <v>378</v>
      </c>
      <c r="C966" s="12" t="s">
        <v>379</v>
      </c>
      <c r="D966" s="11" t="s">
        <v>21</v>
      </c>
      <c r="E966" s="11" t="s">
        <v>47</v>
      </c>
      <c r="F966" s="11"/>
      <c r="G966" s="13">
        <v>14.27</v>
      </c>
      <c r="H966" s="13">
        <v>14.27</v>
      </c>
    </row>
    <row r="967" spans="1:8" ht="21" customHeight="1" x14ac:dyDescent="0.25">
      <c r="A967" s="14" t="s">
        <v>378</v>
      </c>
      <c r="B967" s="14" t="s">
        <v>979</v>
      </c>
      <c r="C967" s="15" t="s">
        <v>980</v>
      </c>
      <c r="D967" s="16" t="s">
        <v>21</v>
      </c>
      <c r="E967" s="16" t="s">
        <v>47</v>
      </c>
      <c r="F967" s="17">
        <v>1.6500000000000001E-2</v>
      </c>
      <c r="G967" s="18">
        <v>64.39</v>
      </c>
      <c r="H967" s="18">
        <v>1.06</v>
      </c>
    </row>
    <row r="968" spans="1:8" ht="15" customHeight="1" x14ac:dyDescent="0.25">
      <c r="A968" s="14" t="s">
        <v>378</v>
      </c>
      <c r="B968" s="14" t="s">
        <v>961</v>
      </c>
      <c r="C968" s="15" t="s">
        <v>962</v>
      </c>
      <c r="D968" s="16" t="s">
        <v>21</v>
      </c>
      <c r="E968" s="16" t="s">
        <v>47</v>
      </c>
      <c r="F968" s="17">
        <v>5.0999999999999997E-2</v>
      </c>
      <c r="G968" s="18">
        <v>2</v>
      </c>
      <c r="H968" s="18">
        <v>0.1</v>
      </c>
    </row>
    <row r="969" spans="1:8" ht="21" customHeight="1" x14ac:dyDescent="0.25">
      <c r="A969" s="14" t="s">
        <v>378</v>
      </c>
      <c r="B969" s="14" t="s">
        <v>1050</v>
      </c>
      <c r="C969" s="15" t="s">
        <v>1051</v>
      </c>
      <c r="D969" s="16" t="s">
        <v>21</v>
      </c>
      <c r="E969" s="16" t="s">
        <v>47</v>
      </c>
      <c r="F969" s="17">
        <v>1</v>
      </c>
      <c r="G969" s="18">
        <v>4.6500000000000004</v>
      </c>
      <c r="H969" s="18">
        <v>4.6500000000000004</v>
      </c>
    </row>
    <row r="970" spans="1:8" ht="21" customHeight="1" x14ac:dyDescent="0.25">
      <c r="A970" s="14" t="s">
        <v>378</v>
      </c>
      <c r="B970" s="14" t="s">
        <v>981</v>
      </c>
      <c r="C970" s="15" t="s">
        <v>982</v>
      </c>
      <c r="D970" s="16" t="s">
        <v>21</v>
      </c>
      <c r="E970" s="16" t="s">
        <v>47</v>
      </c>
      <c r="F970" s="17">
        <v>2.1999999999999999E-2</v>
      </c>
      <c r="G970" s="18">
        <v>72.94</v>
      </c>
      <c r="H970" s="18">
        <v>1.6</v>
      </c>
    </row>
    <row r="971" spans="1:8" ht="21" customHeight="1" x14ac:dyDescent="0.25">
      <c r="A971" s="14" t="s">
        <v>378</v>
      </c>
      <c r="B971" s="14" t="s">
        <v>965</v>
      </c>
      <c r="C971" s="15" t="s">
        <v>966</v>
      </c>
      <c r="D971" s="16" t="s">
        <v>21</v>
      </c>
      <c r="E971" s="16" t="s">
        <v>699</v>
      </c>
      <c r="F971" s="17">
        <v>0.13663523999999999</v>
      </c>
      <c r="G971" s="18">
        <v>22.95</v>
      </c>
      <c r="H971" s="18">
        <v>3.13</v>
      </c>
    </row>
    <row r="972" spans="1:8" ht="21" customHeight="1" x14ac:dyDescent="0.25">
      <c r="A972" s="14" t="s">
        <v>378</v>
      </c>
      <c r="B972" s="14" t="s">
        <v>967</v>
      </c>
      <c r="C972" s="15" t="s">
        <v>968</v>
      </c>
      <c r="D972" s="16" t="s">
        <v>21</v>
      </c>
      <c r="E972" s="16" t="s">
        <v>699</v>
      </c>
      <c r="F972" s="17">
        <v>0.13707095999999999</v>
      </c>
      <c r="G972" s="18">
        <v>27.24</v>
      </c>
      <c r="H972" s="18">
        <v>3.73</v>
      </c>
    </row>
    <row r="973" spans="1:8" ht="15" customHeight="1" x14ac:dyDescent="0.25">
      <c r="A973" s="45"/>
      <c r="B973" s="45"/>
      <c r="C973" s="45"/>
      <c r="D973" s="45"/>
      <c r="E973" s="45"/>
      <c r="F973" s="91" t="s">
        <v>692</v>
      </c>
      <c r="G973" s="91"/>
      <c r="H973" s="19">
        <v>14.27</v>
      </c>
    </row>
    <row r="974" spans="1:8" ht="15" customHeight="1" x14ac:dyDescent="0.25">
      <c r="A974" s="45"/>
      <c r="B974" s="45"/>
      <c r="C974" s="45"/>
      <c r="D974" s="45"/>
      <c r="E974" s="45"/>
      <c r="F974" s="91" t="s">
        <v>693</v>
      </c>
      <c r="G974" s="91"/>
      <c r="H974" s="19">
        <v>3.57</v>
      </c>
    </row>
    <row r="975" spans="1:8" ht="15" customHeight="1" x14ac:dyDescent="0.25">
      <c r="A975" s="45"/>
      <c r="B975" s="45"/>
      <c r="C975" s="45"/>
      <c r="D975" s="45"/>
      <c r="E975" s="45"/>
      <c r="F975" s="91" t="s">
        <v>694</v>
      </c>
      <c r="G975" s="91"/>
      <c r="H975" s="19">
        <v>17.84</v>
      </c>
    </row>
    <row r="976" spans="1:8" ht="15" customHeight="1" x14ac:dyDescent="0.25">
      <c r="A976" s="45"/>
      <c r="B976" s="45"/>
      <c r="C976" s="45"/>
      <c r="D976" s="45"/>
      <c r="E976" s="45"/>
      <c r="F976" s="91" t="s">
        <v>695</v>
      </c>
      <c r="G976" s="91"/>
      <c r="H976" s="19">
        <v>17.84</v>
      </c>
    </row>
    <row r="977" spans="1:8" ht="27" customHeight="1" x14ac:dyDescent="0.25">
      <c r="A977" s="11" t="s">
        <v>381</v>
      </c>
      <c r="B977" s="11" t="s">
        <v>381</v>
      </c>
      <c r="C977" s="12" t="s">
        <v>382</v>
      </c>
      <c r="D977" s="11" t="s">
        <v>21</v>
      </c>
      <c r="E977" s="11" t="s">
        <v>47</v>
      </c>
      <c r="F977" s="11"/>
      <c r="G977" s="13">
        <v>96.96</v>
      </c>
      <c r="H977" s="13">
        <v>96.96</v>
      </c>
    </row>
    <row r="978" spans="1:8" ht="21" customHeight="1" x14ac:dyDescent="0.25">
      <c r="A978" s="14" t="s">
        <v>381</v>
      </c>
      <c r="B978" s="14" t="s">
        <v>1046</v>
      </c>
      <c r="C978" s="15" t="s">
        <v>1047</v>
      </c>
      <c r="D978" s="16" t="s">
        <v>21</v>
      </c>
      <c r="E978" s="16" t="s">
        <v>47</v>
      </c>
      <c r="F978" s="17">
        <v>0.15429999999999999</v>
      </c>
      <c r="G978" s="18">
        <v>21.01</v>
      </c>
      <c r="H978" s="18">
        <v>3.24</v>
      </c>
    </row>
    <row r="979" spans="1:8" ht="15" customHeight="1" x14ac:dyDescent="0.25">
      <c r="A979" s="14" t="s">
        <v>381</v>
      </c>
      <c r="B979" s="14" t="s">
        <v>961</v>
      </c>
      <c r="C979" s="15" t="s">
        <v>962</v>
      </c>
      <c r="D979" s="16" t="s">
        <v>21</v>
      </c>
      <c r="E979" s="16" t="s">
        <v>47</v>
      </c>
      <c r="F979" s="17">
        <v>1.84E-2</v>
      </c>
      <c r="G979" s="18">
        <v>2</v>
      </c>
      <c r="H979" s="18">
        <v>0.03</v>
      </c>
    </row>
    <row r="980" spans="1:8" ht="21" customHeight="1" x14ac:dyDescent="0.25">
      <c r="A980" s="14" t="s">
        <v>381</v>
      </c>
      <c r="B980" s="14" t="s">
        <v>1052</v>
      </c>
      <c r="C980" s="15" t="s">
        <v>1053</v>
      </c>
      <c r="D980" s="16" t="s">
        <v>21</v>
      </c>
      <c r="E980" s="16" t="s">
        <v>47</v>
      </c>
      <c r="F980" s="17">
        <v>1</v>
      </c>
      <c r="G980" s="18">
        <v>82.45</v>
      </c>
      <c r="H980" s="18">
        <v>82.45</v>
      </c>
    </row>
    <row r="981" spans="1:8" ht="21" customHeight="1" x14ac:dyDescent="0.25">
      <c r="A981" s="14" t="s">
        <v>381</v>
      </c>
      <c r="B981" s="14" t="s">
        <v>981</v>
      </c>
      <c r="C981" s="15" t="s">
        <v>982</v>
      </c>
      <c r="D981" s="16" t="s">
        <v>21</v>
      </c>
      <c r="E981" s="16" t="s">
        <v>47</v>
      </c>
      <c r="F981" s="17">
        <v>4.1000000000000002E-2</v>
      </c>
      <c r="G981" s="18">
        <v>72.94</v>
      </c>
      <c r="H981" s="18">
        <v>2.99</v>
      </c>
    </row>
    <row r="982" spans="1:8" ht="21" customHeight="1" x14ac:dyDescent="0.25">
      <c r="A982" s="14" t="s">
        <v>381</v>
      </c>
      <c r="B982" s="14" t="s">
        <v>965</v>
      </c>
      <c r="C982" s="15" t="s">
        <v>966</v>
      </c>
      <c r="D982" s="16" t="s">
        <v>21</v>
      </c>
      <c r="E982" s="16" t="s">
        <v>699</v>
      </c>
      <c r="F982" s="17">
        <v>0.16445046999999999</v>
      </c>
      <c r="G982" s="18">
        <v>22.95</v>
      </c>
      <c r="H982" s="18">
        <v>3.77</v>
      </c>
    </row>
    <row r="983" spans="1:8" ht="21" customHeight="1" x14ac:dyDescent="0.25">
      <c r="A983" s="14" t="s">
        <v>381</v>
      </c>
      <c r="B983" s="14" t="s">
        <v>967</v>
      </c>
      <c r="C983" s="15" t="s">
        <v>968</v>
      </c>
      <c r="D983" s="16" t="s">
        <v>21</v>
      </c>
      <c r="E983" s="16" t="s">
        <v>699</v>
      </c>
      <c r="F983" s="17">
        <v>0.16472495000000001</v>
      </c>
      <c r="G983" s="18">
        <v>27.24</v>
      </c>
      <c r="H983" s="18">
        <v>4.4800000000000004</v>
      </c>
    </row>
    <row r="984" spans="1:8" ht="15" customHeight="1" x14ac:dyDescent="0.25">
      <c r="A984" s="45"/>
      <c r="B984" s="45"/>
      <c r="C984" s="45"/>
      <c r="D984" s="45"/>
      <c r="E984" s="45"/>
      <c r="F984" s="91" t="s">
        <v>692</v>
      </c>
      <c r="G984" s="91"/>
      <c r="H984" s="19">
        <v>96.96</v>
      </c>
    </row>
    <row r="985" spans="1:8" ht="15" customHeight="1" x14ac:dyDescent="0.25">
      <c r="A985" s="45"/>
      <c r="B985" s="45"/>
      <c r="C985" s="45"/>
      <c r="D985" s="45"/>
      <c r="E985" s="45"/>
      <c r="F985" s="91" t="s">
        <v>693</v>
      </c>
      <c r="G985" s="91"/>
      <c r="H985" s="19">
        <v>24.29</v>
      </c>
    </row>
    <row r="986" spans="1:8" ht="15" customHeight="1" x14ac:dyDescent="0.25">
      <c r="A986" s="45"/>
      <c r="B986" s="45"/>
      <c r="C986" s="45"/>
      <c r="D986" s="45"/>
      <c r="E986" s="45"/>
      <c r="F986" s="91" t="s">
        <v>694</v>
      </c>
      <c r="G986" s="91"/>
      <c r="H986" s="19">
        <v>121.25</v>
      </c>
    </row>
    <row r="987" spans="1:8" ht="15" customHeight="1" x14ac:dyDescent="0.25">
      <c r="A987" s="45"/>
      <c r="B987" s="45"/>
      <c r="C987" s="45"/>
      <c r="D987" s="45"/>
      <c r="E987" s="45"/>
      <c r="F987" s="91" t="s">
        <v>695</v>
      </c>
      <c r="G987" s="91"/>
      <c r="H987" s="19">
        <v>121.25</v>
      </c>
    </row>
    <row r="988" spans="1:8" ht="36" customHeight="1" x14ac:dyDescent="0.25">
      <c r="A988" s="11" t="s">
        <v>384</v>
      </c>
      <c r="B988" s="11" t="s">
        <v>384</v>
      </c>
      <c r="C988" s="12" t="s">
        <v>385</v>
      </c>
      <c r="D988" s="11" t="s">
        <v>21</v>
      </c>
      <c r="E988" s="11" t="s">
        <v>47</v>
      </c>
      <c r="F988" s="11"/>
      <c r="G988" s="13">
        <v>42.85</v>
      </c>
      <c r="H988" s="13">
        <v>171.4</v>
      </c>
    </row>
    <row r="989" spans="1:8" ht="21" customHeight="1" x14ac:dyDescent="0.25">
      <c r="A989" s="14" t="s">
        <v>384</v>
      </c>
      <c r="B989" s="14" t="s">
        <v>979</v>
      </c>
      <c r="C989" s="15" t="s">
        <v>980</v>
      </c>
      <c r="D989" s="16" t="s">
        <v>21</v>
      </c>
      <c r="E989" s="16" t="s">
        <v>47</v>
      </c>
      <c r="F989" s="17">
        <v>2.12E-2</v>
      </c>
      <c r="G989" s="18">
        <v>64.39</v>
      </c>
      <c r="H989" s="18">
        <v>1.36</v>
      </c>
    </row>
    <row r="990" spans="1:8" ht="21" customHeight="1" x14ac:dyDescent="0.25">
      <c r="A990" s="14" t="s">
        <v>384</v>
      </c>
      <c r="B990" s="14" t="s">
        <v>1054</v>
      </c>
      <c r="C990" s="15" t="s">
        <v>1055</v>
      </c>
      <c r="D990" s="16" t="s">
        <v>21</v>
      </c>
      <c r="E990" s="16" t="s">
        <v>47</v>
      </c>
      <c r="F990" s="17">
        <v>1</v>
      </c>
      <c r="G990" s="18">
        <v>30.81</v>
      </c>
      <c r="H990" s="18">
        <v>30.81</v>
      </c>
    </row>
    <row r="991" spans="1:8" ht="15" customHeight="1" x14ac:dyDescent="0.25">
      <c r="A991" s="14" t="s">
        <v>384</v>
      </c>
      <c r="B991" s="14" t="s">
        <v>961</v>
      </c>
      <c r="C991" s="15" t="s">
        <v>962</v>
      </c>
      <c r="D991" s="16" t="s">
        <v>21</v>
      </c>
      <c r="E991" s="16" t="s">
        <v>47</v>
      </c>
      <c r="F991" s="17">
        <v>2.1000000000000001E-2</v>
      </c>
      <c r="G991" s="18">
        <v>2</v>
      </c>
      <c r="H991" s="18">
        <v>0.04</v>
      </c>
    </row>
    <row r="992" spans="1:8" ht="21" customHeight="1" x14ac:dyDescent="0.25">
      <c r="A992" s="14" t="s">
        <v>384</v>
      </c>
      <c r="B992" s="14" t="s">
        <v>981</v>
      </c>
      <c r="C992" s="15" t="s">
        <v>982</v>
      </c>
      <c r="D992" s="16" t="s">
        <v>21</v>
      </c>
      <c r="E992" s="16" t="s">
        <v>47</v>
      </c>
      <c r="F992" s="17">
        <v>0.03</v>
      </c>
      <c r="G992" s="18">
        <v>72.94</v>
      </c>
      <c r="H992" s="18">
        <v>2.1800000000000002</v>
      </c>
    </row>
    <row r="993" spans="1:8" ht="21" customHeight="1" x14ac:dyDescent="0.25">
      <c r="A993" s="14" t="s">
        <v>384</v>
      </c>
      <c r="B993" s="14" t="s">
        <v>965</v>
      </c>
      <c r="C993" s="15" t="s">
        <v>966</v>
      </c>
      <c r="D993" s="16" t="s">
        <v>21</v>
      </c>
      <c r="E993" s="16" t="s">
        <v>699</v>
      </c>
      <c r="F993" s="17">
        <v>0.16853203</v>
      </c>
      <c r="G993" s="18">
        <v>22.95</v>
      </c>
      <c r="H993" s="18">
        <v>3.86</v>
      </c>
    </row>
    <row r="994" spans="1:8" ht="21" customHeight="1" x14ac:dyDescent="0.25">
      <c r="A994" s="14" t="s">
        <v>384</v>
      </c>
      <c r="B994" s="14" t="s">
        <v>967</v>
      </c>
      <c r="C994" s="15" t="s">
        <v>968</v>
      </c>
      <c r="D994" s="16" t="s">
        <v>21</v>
      </c>
      <c r="E994" s="16" t="s">
        <v>699</v>
      </c>
      <c r="F994" s="17">
        <v>0.16910499000000001</v>
      </c>
      <c r="G994" s="18">
        <v>27.24</v>
      </c>
      <c r="H994" s="18">
        <v>4.5999999999999996</v>
      </c>
    </row>
    <row r="995" spans="1:8" ht="15" customHeight="1" x14ac:dyDescent="0.25">
      <c r="A995" s="45"/>
      <c r="B995" s="45"/>
      <c r="C995" s="45"/>
      <c r="D995" s="45"/>
      <c r="E995" s="45"/>
      <c r="F995" s="91" t="s">
        <v>692</v>
      </c>
      <c r="G995" s="91"/>
      <c r="H995" s="19">
        <v>42.85</v>
      </c>
    </row>
    <row r="996" spans="1:8" ht="15" customHeight="1" x14ac:dyDescent="0.25">
      <c r="A996" s="45"/>
      <c r="B996" s="45"/>
      <c r="C996" s="45"/>
      <c r="D996" s="45"/>
      <c r="E996" s="45"/>
      <c r="F996" s="91" t="s">
        <v>693</v>
      </c>
      <c r="G996" s="91"/>
      <c r="H996" s="19">
        <v>10.73</v>
      </c>
    </row>
    <row r="997" spans="1:8" ht="15" customHeight="1" x14ac:dyDescent="0.25">
      <c r="A997" s="45"/>
      <c r="B997" s="45"/>
      <c r="C997" s="45"/>
      <c r="D997" s="45"/>
      <c r="E997" s="45"/>
      <c r="F997" s="91" t="s">
        <v>694</v>
      </c>
      <c r="G997" s="91"/>
      <c r="H997" s="19">
        <v>53.58</v>
      </c>
    </row>
    <row r="998" spans="1:8" ht="15" customHeight="1" x14ac:dyDescent="0.25">
      <c r="A998" s="45"/>
      <c r="B998" s="45"/>
      <c r="C998" s="45"/>
      <c r="D998" s="45"/>
      <c r="E998" s="45"/>
      <c r="F998" s="91" t="s">
        <v>695</v>
      </c>
      <c r="G998" s="91"/>
      <c r="H998" s="19">
        <v>214.32</v>
      </c>
    </row>
    <row r="999" spans="1:8" ht="36" customHeight="1" x14ac:dyDescent="0.25">
      <c r="A999" s="11" t="s">
        <v>387</v>
      </c>
      <c r="B999" s="11" t="s">
        <v>387</v>
      </c>
      <c r="C999" s="12" t="s">
        <v>388</v>
      </c>
      <c r="D999" s="11" t="s">
        <v>21</v>
      </c>
      <c r="E999" s="11" t="s">
        <v>47</v>
      </c>
      <c r="F999" s="11"/>
      <c r="G999" s="13">
        <v>24.1</v>
      </c>
      <c r="H999" s="13">
        <v>24.1</v>
      </c>
    </row>
    <row r="1000" spans="1:8" ht="21" customHeight="1" x14ac:dyDescent="0.25">
      <c r="A1000" s="14" t="s">
        <v>387</v>
      </c>
      <c r="B1000" s="14" t="s">
        <v>979</v>
      </c>
      <c r="C1000" s="15" t="s">
        <v>980</v>
      </c>
      <c r="D1000" s="16" t="s">
        <v>21</v>
      </c>
      <c r="E1000" s="16" t="s">
        <v>47</v>
      </c>
      <c r="F1000" s="17">
        <v>1.7600000000000001E-2</v>
      </c>
      <c r="G1000" s="18">
        <v>64.39</v>
      </c>
      <c r="H1000" s="18">
        <v>1.1299999999999999</v>
      </c>
    </row>
    <row r="1001" spans="1:8" ht="15" customHeight="1" x14ac:dyDescent="0.25">
      <c r="A1001" s="14" t="s">
        <v>387</v>
      </c>
      <c r="B1001" s="14" t="s">
        <v>961</v>
      </c>
      <c r="C1001" s="15" t="s">
        <v>962</v>
      </c>
      <c r="D1001" s="16" t="s">
        <v>21</v>
      </c>
      <c r="E1001" s="16" t="s">
        <v>47</v>
      </c>
      <c r="F1001" s="17">
        <v>6.6100000000000006E-2</v>
      </c>
      <c r="G1001" s="18">
        <v>2</v>
      </c>
      <c r="H1001" s="18">
        <v>0.13</v>
      </c>
    </row>
    <row r="1002" spans="1:8" ht="21" customHeight="1" x14ac:dyDescent="0.25">
      <c r="A1002" s="14" t="s">
        <v>387</v>
      </c>
      <c r="B1002" s="14" t="s">
        <v>981</v>
      </c>
      <c r="C1002" s="15" t="s">
        <v>982</v>
      </c>
      <c r="D1002" s="16" t="s">
        <v>21</v>
      </c>
      <c r="E1002" s="16" t="s">
        <v>47</v>
      </c>
      <c r="F1002" s="17">
        <v>2.2499999999999999E-2</v>
      </c>
      <c r="G1002" s="18">
        <v>72.94</v>
      </c>
      <c r="H1002" s="18">
        <v>1.64</v>
      </c>
    </row>
    <row r="1003" spans="1:8" ht="21" customHeight="1" x14ac:dyDescent="0.25">
      <c r="A1003" s="14" t="s">
        <v>387</v>
      </c>
      <c r="B1003" s="14" t="s">
        <v>1056</v>
      </c>
      <c r="C1003" s="15" t="s">
        <v>1057</v>
      </c>
      <c r="D1003" s="16" t="s">
        <v>21</v>
      </c>
      <c r="E1003" s="16" t="s">
        <v>47</v>
      </c>
      <c r="F1003" s="17">
        <v>1</v>
      </c>
      <c r="G1003" s="18">
        <v>10.84</v>
      </c>
      <c r="H1003" s="18">
        <v>10.84</v>
      </c>
    </row>
    <row r="1004" spans="1:8" ht="21" customHeight="1" x14ac:dyDescent="0.25">
      <c r="A1004" s="14" t="s">
        <v>387</v>
      </c>
      <c r="B1004" s="14" t="s">
        <v>965</v>
      </c>
      <c r="C1004" s="15" t="s">
        <v>966</v>
      </c>
      <c r="D1004" s="16" t="s">
        <v>21</v>
      </c>
      <c r="E1004" s="16" t="s">
        <v>699</v>
      </c>
      <c r="F1004" s="17">
        <v>0.20639558999999999</v>
      </c>
      <c r="G1004" s="18">
        <v>22.95</v>
      </c>
      <c r="H1004" s="18">
        <v>4.7300000000000004</v>
      </c>
    </row>
    <row r="1005" spans="1:8" ht="21" customHeight="1" x14ac:dyDescent="0.25">
      <c r="A1005" s="14" t="s">
        <v>387</v>
      </c>
      <c r="B1005" s="14" t="s">
        <v>967</v>
      </c>
      <c r="C1005" s="15" t="s">
        <v>968</v>
      </c>
      <c r="D1005" s="16" t="s">
        <v>21</v>
      </c>
      <c r="E1005" s="16" t="s">
        <v>699</v>
      </c>
      <c r="F1005" s="17">
        <v>0.20683130999999999</v>
      </c>
      <c r="G1005" s="18">
        <v>27.24</v>
      </c>
      <c r="H1005" s="18">
        <v>5.63</v>
      </c>
    </row>
    <row r="1006" spans="1:8" ht="15" customHeight="1" x14ac:dyDescent="0.25">
      <c r="A1006" s="45"/>
      <c r="B1006" s="45"/>
      <c r="C1006" s="45"/>
      <c r="D1006" s="45"/>
      <c r="E1006" s="45"/>
      <c r="F1006" s="91" t="s">
        <v>692</v>
      </c>
      <c r="G1006" s="91"/>
      <c r="H1006" s="19">
        <v>24.1</v>
      </c>
    </row>
    <row r="1007" spans="1:8" ht="15" customHeight="1" x14ac:dyDescent="0.25">
      <c r="A1007" s="45"/>
      <c r="B1007" s="45"/>
      <c r="C1007" s="45"/>
      <c r="D1007" s="45"/>
      <c r="E1007" s="45"/>
      <c r="F1007" s="91" t="s">
        <v>693</v>
      </c>
      <c r="G1007" s="91"/>
      <c r="H1007" s="19">
        <v>6.04</v>
      </c>
    </row>
    <row r="1008" spans="1:8" ht="15" customHeight="1" x14ac:dyDescent="0.25">
      <c r="A1008" s="45"/>
      <c r="B1008" s="45"/>
      <c r="C1008" s="45"/>
      <c r="D1008" s="45"/>
      <c r="E1008" s="45"/>
      <c r="F1008" s="91" t="s">
        <v>694</v>
      </c>
      <c r="G1008" s="91"/>
      <c r="H1008" s="19">
        <v>30.14</v>
      </c>
    </row>
    <row r="1009" spans="1:8" ht="15" customHeight="1" x14ac:dyDescent="0.25">
      <c r="A1009" s="45"/>
      <c r="B1009" s="45"/>
      <c r="C1009" s="45"/>
      <c r="D1009" s="45"/>
      <c r="E1009" s="45"/>
      <c r="F1009" s="91" t="s">
        <v>695</v>
      </c>
      <c r="G1009" s="91"/>
      <c r="H1009" s="19">
        <v>30.14</v>
      </c>
    </row>
    <row r="1010" spans="1:8" ht="20.100000000000001" customHeight="1" x14ac:dyDescent="0.25">
      <c r="A1010" s="11" t="s">
        <v>390</v>
      </c>
      <c r="B1010" s="11" t="s">
        <v>390</v>
      </c>
      <c r="C1010" s="12" t="s">
        <v>391</v>
      </c>
      <c r="D1010" s="11" t="s">
        <v>73</v>
      </c>
      <c r="E1010" s="11" t="s">
        <v>47</v>
      </c>
      <c r="F1010" s="11"/>
      <c r="G1010" s="13">
        <v>13.3</v>
      </c>
      <c r="H1010" s="13">
        <v>13.3</v>
      </c>
    </row>
    <row r="1011" spans="1:8" ht="15" customHeight="1" x14ac:dyDescent="0.25">
      <c r="A1011" s="14" t="s">
        <v>390</v>
      </c>
      <c r="B1011" s="14" t="s">
        <v>1019</v>
      </c>
      <c r="C1011" s="15" t="s">
        <v>1020</v>
      </c>
      <c r="D1011" s="16" t="s">
        <v>73</v>
      </c>
      <c r="E1011" s="16" t="s">
        <v>714</v>
      </c>
      <c r="F1011" s="17">
        <v>0.17012099999999999</v>
      </c>
      <c r="G1011" s="18">
        <v>3.82</v>
      </c>
      <c r="H1011" s="18">
        <v>0.64</v>
      </c>
    </row>
    <row r="1012" spans="1:8" ht="15" customHeight="1" x14ac:dyDescent="0.25">
      <c r="A1012" s="14" t="s">
        <v>390</v>
      </c>
      <c r="B1012" s="14" t="s">
        <v>754</v>
      </c>
      <c r="C1012" s="15" t="s">
        <v>755</v>
      </c>
      <c r="D1012" s="16" t="s">
        <v>73</v>
      </c>
      <c r="E1012" s="16" t="s">
        <v>714</v>
      </c>
      <c r="F1012" s="17">
        <v>0.17012099999999999</v>
      </c>
      <c r="G1012" s="18">
        <v>3.88</v>
      </c>
      <c r="H1012" s="18">
        <v>0.66</v>
      </c>
    </row>
    <row r="1013" spans="1:8" ht="15" customHeight="1" x14ac:dyDescent="0.25">
      <c r="A1013" s="14" t="s">
        <v>390</v>
      </c>
      <c r="B1013" s="14" t="s">
        <v>1021</v>
      </c>
      <c r="C1013" s="15" t="s">
        <v>1022</v>
      </c>
      <c r="D1013" s="16" t="s">
        <v>73</v>
      </c>
      <c r="E1013" s="16" t="s">
        <v>711</v>
      </c>
      <c r="F1013" s="17">
        <v>0.01</v>
      </c>
      <c r="G1013" s="18">
        <v>64.81</v>
      </c>
      <c r="H1013" s="18">
        <v>0.64</v>
      </c>
    </row>
    <row r="1014" spans="1:8" ht="15" customHeight="1" x14ac:dyDescent="0.25">
      <c r="A1014" s="14" t="s">
        <v>390</v>
      </c>
      <c r="B1014" s="14" t="s">
        <v>1025</v>
      </c>
      <c r="C1014" s="15" t="s">
        <v>1026</v>
      </c>
      <c r="D1014" s="16" t="s">
        <v>73</v>
      </c>
      <c r="E1014" s="16" t="s">
        <v>1027</v>
      </c>
      <c r="F1014" s="17">
        <v>1.4999999999999999E-2</v>
      </c>
      <c r="G1014" s="18">
        <v>62.42</v>
      </c>
      <c r="H1014" s="18">
        <v>0.93</v>
      </c>
    </row>
    <row r="1015" spans="1:8" ht="21" customHeight="1" x14ac:dyDescent="0.25">
      <c r="A1015" s="14" t="s">
        <v>390</v>
      </c>
      <c r="B1015" s="14" t="s">
        <v>1058</v>
      </c>
      <c r="C1015" s="15" t="s">
        <v>1059</v>
      </c>
      <c r="D1015" s="16" t="s">
        <v>73</v>
      </c>
      <c r="E1015" s="16" t="s">
        <v>683</v>
      </c>
      <c r="F1015" s="17">
        <v>1</v>
      </c>
      <c r="G1015" s="18">
        <v>5.33</v>
      </c>
      <c r="H1015" s="18">
        <v>5.33</v>
      </c>
    </row>
    <row r="1016" spans="1:8" ht="15" customHeight="1" x14ac:dyDescent="0.25">
      <c r="A1016" s="14" t="s">
        <v>390</v>
      </c>
      <c r="B1016" s="14" t="s">
        <v>1028</v>
      </c>
      <c r="C1016" s="15" t="s">
        <v>1029</v>
      </c>
      <c r="D1016" s="16" t="s">
        <v>73</v>
      </c>
      <c r="E1016" s="16" t="s">
        <v>714</v>
      </c>
      <c r="F1016" s="17">
        <v>0.17012099999999999</v>
      </c>
      <c r="G1016" s="18">
        <v>17.02</v>
      </c>
      <c r="H1016" s="18">
        <v>2.89</v>
      </c>
    </row>
    <row r="1017" spans="1:8" ht="15" customHeight="1" x14ac:dyDescent="0.25">
      <c r="A1017" s="14" t="s">
        <v>390</v>
      </c>
      <c r="B1017" s="14" t="s">
        <v>758</v>
      </c>
      <c r="C1017" s="15" t="s">
        <v>759</v>
      </c>
      <c r="D1017" s="16" t="s">
        <v>73</v>
      </c>
      <c r="E1017" s="16" t="s">
        <v>714</v>
      </c>
      <c r="F1017" s="17">
        <v>0.17012099999999999</v>
      </c>
      <c r="G1017" s="18">
        <v>13.04</v>
      </c>
      <c r="H1017" s="18">
        <v>2.21</v>
      </c>
    </row>
    <row r="1018" spans="1:8" ht="15" customHeight="1" x14ac:dyDescent="0.25">
      <c r="A1018" s="45"/>
      <c r="B1018" s="45"/>
      <c r="C1018" s="45"/>
      <c r="D1018" s="45"/>
      <c r="E1018" s="45"/>
      <c r="F1018" s="91" t="s">
        <v>692</v>
      </c>
      <c r="G1018" s="91"/>
      <c r="H1018" s="19">
        <v>13.3</v>
      </c>
    </row>
    <row r="1019" spans="1:8" ht="15" customHeight="1" x14ac:dyDescent="0.25">
      <c r="A1019" s="45"/>
      <c r="B1019" s="45"/>
      <c r="C1019" s="45"/>
      <c r="D1019" s="45"/>
      <c r="E1019" s="45"/>
      <c r="F1019" s="91" t="s">
        <v>693</v>
      </c>
      <c r="G1019" s="91"/>
      <c r="H1019" s="19">
        <v>3.33</v>
      </c>
    </row>
    <row r="1020" spans="1:8" ht="15" customHeight="1" x14ac:dyDescent="0.25">
      <c r="A1020" s="45"/>
      <c r="B1020" s="45"/>
      <c r="C1020" s="45"/>
      <c r="D1020" s="45"/>
      <c r="E1020" s="45"/>
      <c r="F1020" s="91" t="s">
        <v>694</v>
      </c>
      <c r="G1020" s="91"/>
      <c r="H1020" s="19">
        <v>16.63</v>
      </c>
    </row>
    <row r="1021" spans="1:8" ht="15" customHeight="1" x14ac:dyDescent="0.25">
      <c r="A1021" s="45"/>
      <c r="B1021" s="45"/>
      <c r="C1021" s="45"/>
      <c r="D1021" s="45"/>
      <c r="E1021" s="45"/>
      <c r="F1021" s="91" t="s">
        <v>695</v>
      </c>
      <c r="G1021" s="91"/>
      <c r="H1021" s="19">
        <v>16.63</v>
      </c>
    </row>
    <row r="1022" spans="1:8" ht="27" customHeight="1" x14ac:dyDescent="0.25">
      <c r="A1022" s="11" t="s">
        <v>393</v>
      </c>
      <c r="B1022" s="11" t="s">
        <v>393</v>
      </c>
      <c r="C1022" s="12" t="s">
        <v>394</v>
      </c>
      <c r="D1022" s="11" t="s">
        <v>21</v>
      </c>
      <c r="E1022" s="11" t="s">
        <v>47</v>
      </c>
      <c r="F1022" s="11"/>
      <c r="G1022" s="13">
        <v>7.07</v>
      </c>
      <c r="H1022" s="13">
        <v>56.56</v>
      </c>
    </row>
    <row r="1023" spans="1:8" ht="21" customHeight="1" x14ac:dyDescent="0.25">
      <c r="A1023" s="14" t="s">
        <v>393</v>
      </c>
      <c r="B1023" s="14" t="s">
        <v>979</v>
      </c>
      <c r="C1023" s="15" t="s">
        <v>980</v>
      </c>
      <c r="D1023" s="16" t="s">
        <v>21</v>
      </c>
      <c r="E1023" s="16" t="s">
        <v>47</v>
      </c>
      <c r="F1023" s="17">
        <v>1.06E-2</v>
      </c>
      <c r="G1023" s="18">
        <v>64.39</v>
      </c>
      <c r="H1023" s="18">
        <v>0.68</v>
      </c>
    </row>
    <row r="1024" spans="1:8" ht="15" customHeight="1" x14ac:dyDescent="0.25">
      <c r="A1024" s="14" t="s">
        <v>393</v>
      </c>
      <c r="B1024" s="14" t="s">
        <v>961</v>
      </c>
      <c r="C1024" s="15" t="s">
        <v>962</v>
      </c>
      <c r="D1024" s="16" t="s">
        <v>21</v>
      </c>
      <c r="E1024" s="16" t="s">
        <v>47</v>
      </c>
      <c r="F1024" s="17">
        <v>1.6199999999999999E-2</v>
      </c>
      <c r="G1024" s="18">
        <v>2</v>
      </c>
      <c r="H1024" s="18">
        <v>0.03</v>
      </c>
    </row>
    <row r="1025" spans="1:8" ht="21" customHeight="1" x14ac:dyDescent="0.25">
      <c r="A1025" s="14" t="s">
        <v>393</v>
      </c>
      <c r="B1025" s="14" t="s">
        <v>981</v>
      </c>
      <c r="C1025" s="15" t="s">
        <v>982</v>
      </c>
      <c r="D1025" s="16" t="s">
        <v>21</v>
      </c>
      <c r="E1025" s="16" t="s">
        <v>47</v>
      </c>
      <c r="F1025" s="17">
        <v>1.2E-2</v>
      </c>
      <c r="G1025" s="18">
        <v>72.94</v>
      </c>
      <c r="H1025" s="18">
        <v>0.87</v>
      </c>
    </row>
    <row r="1026" spans="1:8" ht="21" customHeight="1" x14ac:dyDescent="0.25">
      <c r="A1026" s="14" t="s">
        <v>393</v>
      </c>
      <c r="B1026" s="14" t="s">
        <v>1060</v>
      </c>
      <c r="C1026" s="15" t="s">
        <v>1061</v>
      </c>
      <c r="D1026" s="16" t="s">
        <v>21</v>
      </c>
      <c r="E1026" s="16" t="s">
        <v>47</v>
      </c>
      <c r="F1026" s="17">
        <v>1</v>
      </c>
      <c r="G1026" s="18">
        <v>1.28</v>
      </c>
      <c r="H1026" s="18">
        <v>1.28</v>
      </c>
    </row>
    <row r="1027" spans="1:8" ht="21" customHeight="1" x14ac:dyDescent="0.25">
      <c r="A1027" s="14" t="s">
        <v>393</v>
      </c>
      <c r="B1027" s="14" t="s">
        <v>965</v>
      </c>
      <c r="C1027" s="15" t="s">
        <v>966</v>
      </c>
      <c r="D1027" s="16" t="s">
        <v>21</v>
      </c>
      <c r="E1027" s="16" t="s">
        <v>699</v>
      </c>
      <c r="F1027" s="17">
        <v>8.3844059999999998E-2</v>
      </c>
      <c r="G1027" s="18">
        <v>22.95</v>
      </c>
      <c r="H1027" s="18">
        <v>1.92</v>
      </c>
    </row>
    <row r="1028" spans="1:8" ht="21" customHeight="1" x14ac:dyDescent="0.25">
      <c r="A1028" s="14" t="s">
        <v>393</v>
      </c>
      <c r="B1028" s="14" t="s">
        <v>967</v>
      </c>
      <c r="C1028" s="15" t="s">
        <v>968</v>
      </c>
      <c r="D1028" s="16" t="s">
        <v>21</v>
      </c>
      <c r="E1028" s="16" t="s">
        <v>699</v>
      </c>
      <c r="F1028" s="17">
        <v>8.4279779999999999E-2</v>
      </c>
      <c r="G1028" s="18">
        <v>27.24</v>
      </c>
      <c r="H1028" s="18">
        <v>2.29</v>
      </c>
    </row>
    <row r="1029" spans="1:8" ht="15" customHeight="1" x14ac:dyDescent="0.25">
      <c r="A1029" s="45"/>
      <c r="B1029" s="45"/>
      <c r="C1029" s="45"/>
      <c r="D1029" s="45"/>
      <c r="E1029" s="45"/>
      <c r="F1029" s="91" t="s">
        <v>692</v>
      </c>
      <c r="G1029" s="91"/>
      <c r="H1029" s="19">
        <v>7.07</v>
      </c>
    </row>
    <row r="1030" spans="1:8" ht="15" customHeight="1" x14ac:dyDescent="0.25">
      <c r="A1030" s="45"/>
      <c r="B1030" s="45"/>
      <c r="C1030" s="45"/>
      <c r="D1030" s="45"/>
      <c r="E1030" s="45"/>
      <c r="F1030" s="91" t="s">
        <v>693</v>
      </c>
      <c r="G1030" s="91"/>
      <c r="H1030" s="19">
        <v>1.77</v>
      </c>
    </row>
    <row r="1031" spans="1:8" ht="15" customHeight="1" x14ac:dyDescent="0.25">
      <c r="A1031" s="45"/>
      <c r="B1031" s="45"/>
      <c r="C1031" s="45"/>
      <c r="D1031" s="45"/>
      <c r="E1031" s="45"/>
      <c r="F1031" s="91" t="s">
        <v>694</v>
      </c>
      <c r="G1031" s="91"/>
      <c r="H1031" s="19">
        <v>8.84</v>
      </c>
    </row>
    <row r="1032" spans="1:8" ht="15" customHeight="1" x14ac:dyDescent="0.25">
      <c r="A1032" s="45"/>
      <c r="B1032" s="45"/>
      <c r="C1032" s="45"/>
      <c r="D1032" s="45"/>
      <c r="E1032" s="45"/>
      <c r="F1032" s="91" t="s">
        <v>695</v>
      </c>
      <c r="G1032" s="91"/>
      <c r="H1032" s="19">
        <v>70.72</v>
      </c>
    </row>
    <row r="1033" spans="1:8" ht="27" customHeight="1" x14ac:dyDescent="0.25">
      <c r="A1033" s="11" t="s">
        <v>396</v>
      </c>
      <c r="B1033" s="11" t="s">
        <v>396</v>
      </c>
      <c r="C1033" s="12" t="s">
        <v>397</v>
      </c>
      <c r="D1033" s="11" t="s">
        <v>21</v>
      </c>
      <c r="E1033" s="11" t="s">
        <v>47</v>
      </c>
      <c r="F1033" s="11"/>
      <c r="G1033" s="13">
        <v>21.9</v>
      </c>
      <c r="H1033" s="13">
        <v>87.6</v>
      </c>
    </row>
    <row r="1034" spans="1:8" ht="21" customHeight="1" x14ac:dyDescent="0.25">
      <c r="A1034" s="14" t="s">
        <v>396</v>
      </c>
      <c r="B1034" s="14" t="s">
        <v>979</v>
      </c>
      <c r="C1034" s="15" t="s">
        <v>980</v>
      </c>
      <c r="D1034" s="16" t="s">
        <v>21</v>
      </c>
      <c r="E1034" s="16" t="s">
        <v>47</v>
      </c>
      <c r="F1034" s="17">
        <v>2.47E-2</v>
      </c>
      <c r="G1034" s="18">
        <v>64.39</v>
      </c>
      <c r="H1034" s="18">
        <v>1.59</v>
      </c>
    </row>
    <row r="1035" spans="1:8" ht="15" customHeight="1" x14ac:dyDescent="0.25">
      <c r="A1035" s="14" t="s">
        <v>396</v>
      </c>
      <c r="B1035" s="14" t="s">
        <v>961</v>
      </c>
      <c r="C1035" s="15" t="s">
        <v>962</v>
      </c>
      <c r="D1035" s="16" t="s">
        <v>21</v>
      </c>
      <c r="E1035" s="16" t="s">
        <v>47</v>
      </c>
      <c r="F1035" s="17">
        <v>2.8500000000000001E-2</v>
      </c>
      <c r="G1035" s="18">
        <v>2</v>
      </c>
      <c r="H1035" s="18">
        <v>0.05</v>
      </c>
    </row>
    <row r="1036" spans="1:8" ht="21" customHeight="1" x14ac:dyDescent="0.25">
      <c r="A1036" s="14" t="s">
        <v>396</v>
      </c>
      <c r="B1036" s="14" t="s">
        <v>981</v>
      </c>
      <c r="C1036" s="15" t="s">
        <v>982</v>
      </c>
      <c r="D1036" s="16" t="s">
        <v>21</v>
      </c>
      <c r="E1036" s="16" t="s">
        <v>47</v>
      </c>
      <c r="F1036" s="17">
        <v>3.3000000000000002E-2</v>
      </c>
      <c r="G1036" s="18">
        <v>72.94</v>
      </c>
      <c r="H1036" s="18">
        <v>2.4</v>
      </c>
    </row>
    <row r="1037" spans="1:8" ht="21" customHeight="1" x14ac:dyDescent="0.25">
      <c r="A1037" s="14" t="s">
        <v>396</v>
      </c>
      <c r="B1037" s="14" t="s">
        <v>1062</v>
      </c>
      <c r="C1037" s="15" t="s">
        <v>1063</v>
      </c>
      <c r="D1037" s="16" t="s">
        <v>21</v>
      </c>
      <c r="E1037" s="16" t="s">
        <v>47</v>
      </c>
      <c r="F1037" s="17">
        <v>1</v>
      </c>
      <c r="G1037" s="18">
        <v>10.27</v>
      </c>
      <c r="H1037" s="18">
        <v>10.27</v>
      </c>
    </row>
    <row r="1038" spans="1:8" ht="21" customHeight="1" x14ac:dyDescent="0.25">
      <c r="A1038" s="14" t="s">
        <v>396</v>
      </c>
      <c r="B1038" s="14" t="s">
        <v>965</v>
      </c>
      <c r="C1038" s="15" t="s">
        <v>966</v>
      </c>
      <c r="D1038" s="16" t="s">
        <v>21</v>
      </c>
      <c r="E1038" s="16" t="s">
        <v>699</v>
      </c>
      <c r="F1038" s="17">
        <v>0.15135560000000001</v>
      </c>
      <c r="G1038" s="18">
        <v>22.95</v>
      </c>
      <c r="H1038" s="18">
        <v>3.47</v>
      </c>
    </row>
    <row r="1039" spans="1:8" ht="21" customHeight="1" x14ac:dyDescent="0.25">
      <c r="A1039" s="14" t="s">
        <v>396</v>
      </c>
      <c r="B1039" s="14" t="s">
        <v>967</v>
      </c>
      <c r="C1039" s="15" t="s">
        <v>968</v>
      </c>
      <c r="D1039" s="16" t="s">
        <v>21</v>
      </c>
      <c r="E1039" s="16" t="s">
        <v>699</v>
      </c>
      <c r="F1039" s="17">
        <v>0.15142422</v>
      </c>
      <c r="G1039" s="18">
        <v>27.24</v>
      </c>
      <c r="H1039" s="18">
        <v>4.12</v>
      </c>
    </row>
    <row r="1040" spans="1:8" ht="15" customHeight="1" x14ac:dyDescent="0.25">
      <c r="A1040" s="45"/>
      <c r="B1040" s="45"/>
      <c r="C1040" s="45"/>
      <c r="D1040" s="45"/>
      <c r="E1040" s="45"/>
      <c r="F1040" s="91" t="s">
        <v>692</v>
      </c>
      <c r="G1040" s="91"/>
      <c r="H1040" s="19">
        <v>21.9</v>
      </c>
    </row>
    <row r="1041" spans="1:8" ht="15" customHeight="1" x14ac:dyDescent="0.25">
      <c r="A1041" s="45"/>
      <c r="B1041" s="45"/>
      <c r="C1041" s="45"/>
      <c r="D1041" s="45"/>
      <c r="E1041" s="45"/>
      <c r="F1041" s="91" t="s">
        <v>693</v>
      </c>
      <c r="G1041" s="91"/>
      <c r="H1041" s="19">
        <v>5.49</v>
      </c>
    </row>
    <row r="1042" spans="1:8" ht="15" customHeight="1" x14ac:dyDescent="0.25">
      <c r="A1042" s="45"/>
      <c r="B1042" s="45"/>
      <c r="C1042" s="45"/>
      <c r="D1042" s="45"/>
      <c r="E1042" s="45"/>
      <c r="F1042" s="91" t="s">
        <v>694</v>
      </c>
      <c r="G1042" s="91"/>
      <c r="H1042" s="19">
        <v>27.39</v>
      </c>
    </row>
    <row r="1043" spans="1:8" ht="15" customHeight="1" x14ac:dyDescent="0.25">
      <c r="A1043" s="45"/>
      <c r="B1043" s="45"/>
      <c r="C1043" s="45"/>
      <c r="D1043" s="45"/>
      <c r="E1043" s="45"/>
      <c r="F1043" s="91" t="s">
        <v>695</v>
      </c>
      <c r="G1043" s="91"/>
      <c r="H1043" s="19">
        <v>109.56</v>
      </c>
    </row>
    <row r="1044" spans="1:8" ht="27" customHeight="1" x14ac:dyDescent="0.25">
      <c r="A1044" s="11" t="s">
        <v>399</v>
      </c>
      <c r="B1044" s="11" t="s">
        <v>399</v>
      </c>
      <c r="C1044" s="12" t="s">
        <v>400</v>
      </c>
      <c r="D1044" s="11" t="s">
        <v>21</v>
      </c>
      <c r="E1044" s="11" t="s">
        <v>47</v>
      </c>
      <c r="F1044" s="11"/>
      <c r="G1044" s="13">
        <v>24.09</v>
      </c>
      <c r="H1044" s="13">
        <v>24.09</v>
      </c>
    </row>
    <row r="1045" spans="1:8" ht="21" customHeight="1" x14ac:dyDescent="0.25">
      <c r="A1045" s="14" t="s">
        <v>399</v>
      </c>
      <c r="B1045" s="14" t="s">
        <v>979</v>
      </c>
      <c r="C1045" s="15" t="s">
        <v>980</v>
      </c>
      <c r="D1045" s="16" t="s">
        <v>21</v>
      </c>
      <c r="E1045" s="16" t="s">
        <v>47</v>
      </c>
      <c r="F1045" s="17">
        <v>1.7600000000000001E-2</v>
      </c>
      <c r="G1045" s="18">
        <v>64.39</v>
      </c>
      <c r="H1045" s="18">
        <v>1.1299999999999999</v>
      </c>
    </row>
    <row r="1046" spans="1:8" ht="15" customHeight="1" x14ac:dyDescent="0.25">
      <c r="A1046" s="14" t="s">
        <v>399</v>
      </c>
      <c r="B1046" s="14" t="s">
        <v>961</v>
      </c>
      <c r="C1046" s="15" t="s">
        <v>962</v>
      </c>
      <c r="D1046" s="16" t="s">
        <v>21</v>
      </c>
      <c r="E1046" s="16" t="s">
        <v>47</v>
      </c>
      <c r="F1046" s="17">
        <v>6.4100000000000004E-2</v>
      </c>
      <c r="G1046" s="18">
        <v>2</v>
      </c>
      <c r="H1046" s="18">
        <v>0.12</v>
      </c>
    </row>
    <row r="1047" spans="1:8" ht="21" customHeight="1" x14ac:dyDescent="0.25">
      <c r="A1047" s="14" t="s">
        <v>399</v>
      </c>
      <c r="B1047" s="14" t="s">
        <v>981</v>
      </c>
      <c r="C1047" s="15" t="s">
        <v>982</v>
      </c>
      <c r="D1047" s="16" t="s">
        <v>21</v>
      </c>
      <c r="E1047" s="16" t="s">
        <v>47</v>
      </c>
      <c r="F1047" s="17">
        <v>2.1000000000000001E-2</v>
      </c>
      <c r="G1047" s="18">
        <v>72.94</v>
      </c>
      <c r="H1047" s="18">
        <v>1.53</v>
      </c>
    </row>
    <row r="1048" spans="1:8" ht="21" customHeight="1" x14ac:dyDescent="0.25">
      <c r="A1048" s="14" t="s">
        <v>399</v>
      </c>
      <c r="B1048" s="14" t="s">
        <v>1064</v>
      </c>
      <c r="C1048" s="15" t="s">
        <v>1065</v>
      </c>
      <c r="D1048" s="16" t="s">
        <v>21</v>
      </c>
      <c r="E1048" s="16" t="s">
        <v>47</v>
      </c>
      <c r="F1048" s="17">
        <v>1</v>
      </c>
      <c r="G1048" s="18">
        <v>9.82</v>
      </c>
      <c r="H1048" s="18">
        <v>9.82</v>
      </c>
    </row>
    <row r="1049" spans="1:8" ht="21" customHeight="1" x14ac:dyDescent="0.25">
      <c r="A1049" s="14" t="s">
        <v>399</v>
      </c>
      <c r="B1049" s="14" t="s">
        <v>965</v>
      </c>
      <c r="C1049" s="15" t="s">
        <v>966</v>
      </c>
      <c r="D1049" s="16" t="s">
        <v>21</v>
      </c>
      <c r="E1049" s="16" t="s">
        <v>699</v>
      </c>
      <c r="F1049" s="17">
        <v>0.22889762</v>
      </c>
      <c r="G1049" s="18">
        <v>22.95</v>
      </c>
      <c r="H1049" s="18">
        <v>5.25</v>
      </c>
    </row>
    <row r="1050" spans="1:8" ht="21" customHeight="1" x14ac:dyDescent="0.25">
      <c r="A1050" s="14" t="s">
        <v>399</v>
      </c>
      <c r="B1050" s="14" t="s">
        <v>967</v>
      </c>
      <c r="C1050" s="15" t="s">
        <v>968</v>
      </c>
      <c r="D1050" s="16" t="s">
        <v>21</v>
      </c>
      <c r="E1050" s="16" t="s">
        <v>699</v>
      </c>
      <c r="F1050" s="17">
        <v>0.22933334</v>
      </c>
      <c r="G1050" s="18">
        <v>27.24</v>
      </c>
      <c r="H1050" s="18">
        <v>6.24</v>
      </c>
    </row>
    <row r="1051" spans="1:8" ht="15" customHeight="1" x14ac:dyDescent="0.25">
      <c r="A1051" s="45"/>
      <c r="B1051" s="45"/>
      <c r="C1051" s="45"/>
      <c r="D1051" s="45"/>
      <c r="E1051" s="45"/>
      <c r="F1051" s="91" t="s">
        <v>692</v>
      </c>
      <c r="G1051" s="91"/>
      <c r="H1051" s="19">
        <v>24.09</v>
      </c>
    </row>
    <row r="1052" spans="1:8" ht="15" customHeight="1" x14ac:dyDescent="0.25">
      <c r="A1052" s="45"/>
      <c r="B1052" s="45"/>
      <c r="C1052" s="45"/>
      <c r="D1052" s="45"/>
      <c r="E1052" s="45"/>
      <c r="F1052" s="91" t="s">
        <v>693</v>
      </c>
      <c r="G1052" s="91"/>
      <c r="H1052" s="19">
        <v>6.03</v>
      </c>
    </row>
    <row r="1053" spans="1:8" ht="15" customHeight="1" x14ac:dyDescent="0.25">
      <c r="A1053" s="45"/>
      <c r="B1053" s="45"/>
      <c r="C1053" s="45"/>
      <c r="D1053" s="45"/>
      <c r="E1053" s="45"/>
      <c r="F1053" s="91" t="s">
        <v>694</v>
      </c>
      <c r="G1053" s="91"/>
      <c r="H1053" s="19">
        <v>30.12</v>
      </c>
    </row>
    <row r="1054" spans="1:8" ht="15" customHeight="1" x14ac:dyDescent="0.25">
      <c r="A1054" s="45"/>
      <c r="B1054" s="45"/>
      <c r="C1054" s="45"/>
      <c r="D1054" s="45"/>
      <c r="E1054" s="45"/>
      <c r="F1054" s="91" t="s">
        <v>695</v>
      </c>
      <c r="G1054" s="91"/>
      <c r="H1054" s="19">
        <v>30.12</v>
      </c>
    </row>
    <row r="1055" spans="1:8" ht="27" customHeight="1" x14ac:dyDescent="0.25">
      <c r="A1055" s="11" t="s">
        <v>402</v>
      </c>
      <c r="B1055" s="11" t="s">
        <v>402</v>
      </c>
      <c r="C1055" s="12" t="s">
        <v>403</v>
      </c>
      <c r="D1055" s="11" t="s">
        <v>21</v>
      </c>
      <c r="E1055" s="11" t="s">
        <v>47</v>
      </c>
      <c r="F1055" s="11"/>
      <c r="G1055" s="13">
        <v>47.31</v>
      </c>
      <c r="H1055" s="13">
        <v>47.31</v>
      </c>
    </row>
    <row r="1056" spans="1:8" ht="21" customHeight="1" x14ac:dyDescent="0.25">
      <c r="A1056" s="14" t="s">
        <v>402</v>
      </c>
      <c r="B1056" s="14" t="s">
        <v>979</v>
      </c>
      <c r="C1056" s="15" t="s">
        <v>980</v>
      </c>
      <c r="D1056" s="16" t="s">
        <v>21</v>
      </c>
      <c r="E1056" s="16" t="s">
        <v>47</v>
      </c>
      <c r="F1056" s="17">
        <v>3.1800000000000002E-2</v>
      </c>
      <c r="G1056" s="18">
        <v>64.39</v>
      </c>
      <c r="H1056" s="18">
        <v>2.04</v>
      </c>
    </row>
    <row r="1057" spans="1:8" ht="15" customHeight="1" x14ac:dyDescent="0.25">
      <c r="A1057" s="14" t="s">
        <v>402</v>
      </c>
      <c r="B1057" s="14" t="s">
        <v>961</v>
      </c>
      <c r="C1057" s="15" t="s">
        <v>962</v>
      </c>
      <c r="D1057" s="16" t="s">
        <v>21</v>
      </c>
      <c r="E1057" s="16" t="s">
        <v>47</v>
      </c>
      <c r="F1057" s="17">
        <v>3.3300000000000003E-2</v>
      </c>
      <c r="G1057" s="18">
        <v>2</v>
      </c>
      <c r="H1057" s="18">
        <v>0.06</v>
      </c>
    </row>
    <row r="1058" spans="1:8" ht="21" customHeight="1" x14ac:dyDescent="0.25">
      <c r="A1058" s="14" t="s">
        <v>402</v>
      </c>
      <c r="B1058" s="14" t="s">
        <v>981</v>
      </c>
      <c r="C1058" s="15" t="s">
        <v>982</v>
      </c>
      <c r="D1058" s="16" t="s">
        <v>21</v>
      </c>
      <c r="E1058" s="16" t="s">
        <v>47</v>
      </c>
      <c r="F1058" s="17">
        <v>4.4999999999999998E-2</v>
      </c>
      <c r="G1058" s="18">
        <v>72.94</v>
      </c>
      <c r="H1058" s="18">
        <v>3.28</v>
      </c>
    </row>
    <row r="1059" spans="1:8" ht="21" customHeight="1" x14ac:dyDescent="0.25">
      <c r="A1059" s="14" t="s">
        <v>402</v>
      </c>
      <c r="B1059" s="14" t="s">
        <v>1066</v>
      </c>
      <c r="C1059" s="15" t="s">
        <v>1067</v>
      </c>
      <c r="D1059" s="16" t="s">
        <v>21</v>
      </c>
      <c r="E1059" s="16" t="s">
        <v>47</v>
      </c>
      <c r="F1059" s="17">
        <v>1</v>
      </c>
      <c r="G1059" s="18">
        <v>32.950000000000003</v>
      </c>
      <c r="H1059" s="18">
        <v>32.950000000000003</v>
      </c>
    </row>
    <row r="1060" spans="1:8" ht="21" customHeight="1" x14ac:dyDescent="0.25">
      <c r="A1060" s="14" t="s">
        <v>402</v>
      </c>
      <c r="B1060" s="14" t="s">
        <v>965</v>
      </c>
      <c r="C1060" s="15" t="s">
        <v>966</v>
      </c>
      <c r="D1060" s="16" t="s">
        <v>21</v>
      </c>
      <c r="E1060" s="16" t="s">
        <v>699</v>
      </c>
      <c r="F1060" s="17">
        <v>0.17886389</v>
      </c>
      <c r="G1060" s="18">
        <v>22.95</v>
      </c>
      <c r="H1060" s="18">
        <v>4.0999999999999996</v>
      </c>
    </row>
    <row r="1061" spans="1:8" ht="21" customHeight="1" x14ac:dyDescent="0.25">
      <c r="A1061" s="14" t="s">
        <v>402</v>
      </c>
      <c r="B1061" s="14" t="s">
        <v>967</v>
      </c>
      <c r="C1061" s="15" t="s">
        <v>968</v>
      </c>
      <c r="D1061" s="16" t="s">
        <v>21</v>
      </c>
      <c r="E1061" s="16" t="s">
        <v>699</v>
      </c>
      <c r="F1061" s="17">
        <v>0.17936822999999999</v>
      </c>
      <c r="G1061" s="18">
        <v>27.24</v>
      </c>
      <c r="H1061" s="18">
        <v>4.88</v>
      </c>
    </row>
    <row r="1062" spans="1:8" ht="15" customHeight="1" x14ac:dyDescent="0.25">
      <c r="A1062" s="45"/>
      <c r="B1062" s="45"/>
      <c r="C1062" s="45"/>
      <c r="D1062" s="45"/>
      <c r="E1062" s="45"/>
      <c r="F1062" s="91" t="s">
        <v>692</v>
      </c>
      <c r="G1062" s="91"/>
      <c r="H1062" s="19">
        <v>47.31</v>
      </c>
    </row>
    <row r="1063" spans="1:8" ht="15" customHeight="1" x14ac:dyDescent="0.25">
      <c r="A1063" s="45"/>
      <c r="B1063" s="45"/>
      <c r="C1063" s="45"/>
      <c r="D1063" s="45"/>
      <c r="E1063" s="45"/>
      <c r="F1063" s="91" t="s">
        <v>693</v>
      </c>
      <c r="G1063" s="91"/>
      <c r="H1063" s="19">
        <v>11.85</v>
      </c>
    </row>
    <row r="1064" spans="1:8" ht="15" customHeight="1" x14ac:dyDescent="0.25">
      <c r="A1064" s="45"/>
      <c r="B1064" s="45"/>
      <c r="C1064" s="45"/>
      <c r="D1064" s="45"/>
      <c r="E1064" s="45"/>
      <c r="F1064" s="91" t="s">
        <v>694</v>
      </c>
      <c r="G1064" s="91"/>
      <c r="H1064" s="19">
        <v>59.16</v>
      </c>
    </row>
    <row r="1065" spans="1:8" ht="15" customHeight="1" x14ac:dyDescent="0.25">
      <c r="A1065" s="45"/>
      <c r="B1065" s="45"/>
      <c r="C1065" s="45"/>
      <c r="D1065" s="45"/>
      <c r="E1065" s="45"/>
      <c r="F1065" s="91" t="s">
        <v>695</v>
      </c>
      <c r="G1065" s="91"/>
      <c r="H1065" s="19">
        <v>59.16</v>
      </c>
    </row>
    <row r="1066" spans="1:8" ht="36" customHeight="1" x14ac:dyDescent="0.25">
      <c r="A1066" s="11" t="s">
        <v>407</v>
      </c>
      <c r="B1066" s="11" t="s">
        <v>407</v>
      </c>
      <c r="C1066" s="12" t="s">
        <v>408</v>
      </c>
      <c r="D1066" s="11" t="s">
        <v>21</v>
      </c>
      <c r="E1066" s="11" t="s">
        <v>129</v>
      </c>
      <c r="F1066" s="11"/>
      <c r="G1066" s="13">
        <v>20.91</v>
      </c>
      <c r="H1066" s="13">
        <v>223.95</v>
      </c>
    </row>
    <row r="1067" spans="1:8" ht="15" customHeight="1" x14ac:dyDescent="0.25">
      <c r="A1067" s="14" t="s">
        <v>407</v>
      </c>
      <c r="B1067" s="14" t="s">
        <v>961</v>
      </c>
      <c r="C1067" s="15" t="s">
        <v>962</v>
      </c>
      <c r="D1067" s="16" t="s">
        <v>21</v>
      </c>
      <c r="E1067" s="16" t="s">
        <v>47</v>
      </c>
      <c r="F1067" s="17">
        <v>1.6299999999999999E-2</v>
      </c>
      <c r="G1067" s="18">
        <v>2</v>
      </c>
      <c r="H1067" s="18">
        <v>0.03</v>
      </c>
    </row>
    <row r="1068" spans="1:8" ht="21" customHeight="1" x14ac:dyDescent="0.25">
      <c r="A1068" s="14" t="s">
        <v>407</v>
      </c>
      <c r="B1068" s="14" t="s">
        <v>1068</v>
      </c>
      <c r="C1068" s="15" t="s">
        <v>1069</v>
      </c>
      <c r="D1068" s="16" t="s">
        <v>21</v>
      </c>
      <c r="E1068" s="16" t="s">
        <v>129</v>
      </c>
      <c r="F1068" s="17">
        <v>1.0548999999999999</v>
      </c>
      <c r="G1068" s="18">
        <v>7.33</v>
      </c>
      <c r="H1068" s="18">
        <v>7.73</v>
      </c>
    </row>
    <row r="1069" spans="1:8" ht="21" customHeight="1" x14ac:dyDescent="0.25">
      <c r="A1069" s="14" t="s">
        <v>407</v>
      </c>
      <c r="B1069" s="14" t="s">
        <v>965</v>
      </c>
      <c r="C1069" s="15" t="s">
        <v>966</v>
      </c>
      <c r="D1069" s="16" t="s">
        <v>21</v>
      </c>
      <c r="E1069" s="16" t="s">
        <v>699</v>
      </c>
      <c r="F1069" s="17">
        <v>0.26203800999999999</v>
      </c>
      <c r="G1069" s="18">
        <v>22.95</v>
      </c>
      <c r="H1069" s="18">
        <v>6.01</v>
      </c>
    </row>
    <row r="1070" spans="1:8" ht="21" customHeight="1" x14ac:dyDescent="0.25">
      <c r="A1070" s="14" t="s">
        <v>407</v>
      </c>
      <c r="B1070" s="14" t="s">
        <v>967</v>
      </c>
      <c r="C1070" s="15" t="s">
        <v>968</v>
      </c>
      <c r="D1070" s="16" t="s">
        <v>21</v>
      </c>
      <c r="E1070" s="16" t="s">
        <v>699</v>
      </c>
      <c r="F1070" s="17">
        <v>0.26247373000000002</v>
      </c>
      <c r="G1070" s="18">
        <v>27.24</v>
      </c>
      <c r="H1070" s="18">
        <v>7.14</v>
      </c>
    </row>
    <row r="1071" spans="1:8" ht="15" customHeight="1" x14ac:dyDescent="0.25">
      <c r="A1071" s="45"/>
      <c r="B1071" s="45"/>
      <c r="C1071" s="45"/>
      <c r="D1071" s="45"/>
      <c r="E1071" s="45"/>
      <c r="F1071" s="91" t="s">
        <v>692</v>
      </c>
      <c r="G1071" s="91"/>
      <c r="H1071" s="19">
        <v>20.91</v>
      </c>
    </row>
    <row r="1072" spans="1:8" ht="15" customHeight="1" x14ac:dyDescent="0.25">
      <c r="A1072" s="45"/>
      <c r="B1072" s="45"/>
      <c r="C1072" s="45"/>
      <c r="D1072" s="45"/>
      <c r="E1072" s="45"/>
      <c r="F1072" s="91" t="s">
        <v>693</v>
      </c>
      <c r="G1072" s="91"/>
      <c r="H1072" s="19">
        <v>5.24</v>
      </c>
    </row>
    <row r="1073" spans="1:8" ht="15" customHeight="1" x14ac:dyDescent="0.25">
      <c r="A1073" s="45"/>
      <c r="B1073" s="45"/>
      <c r="C1073" s="45"/>
      <c r="D1073" s="45"/>
      <c r="E1073" s="45"/>
      <c r="F1073" s="91" t="s">
        <v>694</v>
      </c>
      <c r="G1073" s="91"/>
      <c r="H1073" s="19">
        <v>26.15</v>
      </c>
    </row>
    <row r="1074" spans="1:8" ht="15" customHeight="1" x14ac:dyDescent="0.25">
      <c r="A1074" s="45"/>
      <c r="B1074" s="45"/>
      <c r="C1074" s="45"/>
      <c r="D1074" s="45"/>
      <c r="E1074" s="45"/>
      <c r="F1074" s="91" t="s">
        <v>695</v>
      </c>
      <c r="G1074" s="91"/>
      <c r="H1074" s="19">
        <v>280.07</v>
      </c>
    </row>
    <row r="1075" spans="1:8" ht="36" customHeight="1" x14ac:dyDescent="0.25">
      <c r="A1075" s="11" t="s">
        <v>410</v>
      </c>
      <c r="B1075" s="11" t="s">
        <v>410</v>
      </c>
      <c r="C1075" s="12" t="s">
        <v>411</v>
      </c>
      <c r="D1075" s="11" t="s">
        <v>21</v>
      </c>
      <c r="E1075" s="11" t="s">
        <v>129</v>
      </c>
      <c r="F1075" s="11"/>
      <c r="G1075" s="13">
        <v>27.08</v>
      </c>
      <c r="H1075" s="13">
        <v>569.49</v>
      </c>
    </row>
    <row r="1076" spans="1:8" ht="15" customHeight="1" x14ac:dyDescent="0.25">
      <c r="A1076" s="14" t="s">
        <v>410</v>
      </c>
      <c r="B1076" s="14" t="s">
        <v>961</v>
      </c>
      <c r="C1076" s="15" t="s">
        <v>962</v>
      </c>
      <c r="D1076" s="16" t="s">
        <v>21</v>
      </c>
      <c r="E1076" s="16" t="s">
        <v>47</v>
      </c>
      <c r="F1076" s="17">
        <v>1.77E-2</v>
      </c>
      <c r="G1076" s="18">
        <v>2</v>
      </c>
      <c r="H1076" s="18">
        <v>0.03</v>
      </c>
    </row>
    <row r="1077" spans="1:8" ht="21" customHeight="1" x14ac:dyDescent="0.25">
      <c r="A1077" s="14" t="s">
        <v>410</v>
      </c>
      <c r="B1077" s="14" t="s">
        <v>1070</v>
      </c>
      <c r="C1077" s="15" t="s">
        <v>1071</v>
      </c>
      <c r="D1077" s="16" t="s">
        <v>21</v>
      </c>
      <c r="E1077" s="16" t="s">
        <v>129</v>
      </c>
      <c r="F1077" s="17">
        <v>1.0548999999999999</v>
      </c>
      <c r="G1077" s="18">
        <v>12.11</v>
      </c>
      <c r="H1077" s="18">
        <v>12.77</v>
      </c>
    </row>
    <row r="1078" spans="1:8" ht="21" customHeight="1" x14ac:dyDescent="0.25">
      <c r="A1078" s="14" t="s">
        <v>410</v>
      </c>
      <c r="B1078" s="14" t="s">
        <v>965</v>
      </c>
      <c r="C1078" s="15" t="s">
        <v>966</v>
      </c>
      <c r="D1078" s="16" t="s">
        <v>21</v>
      </c>
      <c r="E1078" s="16" t="s">
        <v>699</v>
      </c>
      <c r="F1078" s="17">
        <v>0.28479363000000002</v>
      </c>
      <c r="G1078" s="18">
        <v>22.95</v>
      </c>
      <c r="H1078" s="18">
        <v>6.53</v>
      </c>
    </row>
    <row r="1079" spans="1:8" ht="21" customHeight="1" x14ac:dyDescent="0.25">
      <c r="A1079" s="14" t="s">
        <v>410</v>
      </c>
      <c r="B1079" s="14" t="s">
        <v>967</v>
      </c>
      <c r="C1079" s="15" t="s">
        <v>968</v>
      </c>
      <c r="D1079" s="16" t="s">
        <v>21</v>
      </c>
      <c r="E1079" s="16" t="s">
        <v>699</v>
      </c>
      <c r="F1079" s="17">
        <v>0.28486224999999998</v>
      </c>
      <c r="G1079" s="18">
        <v>27.24</v>
      </c>
      <c r="H1079" s="18">
        <v>7.75</v>
      </c>
    </row>
    <row r="1080" spans="1:8" ht="15" customHeight="1" x14ac:dyDescent="0.25">
      <c r="A1080" s="45"/>
      <c r="B1080" s="45"/>
      <c r="C1080" s="45"/>
      <c r="D1080" s="45"/>
      <c r="E1080" s="45"/>
      <c r="F1080" s="91" t="s">
        <v>692</v>
      </c>
      <c r="G1080" s="91"/>
      <c r="H1080" s="19">
        <v>27.08</v>
      </c>
    </row>
    <row r="1081" spans="1:8" ht="15" customHeight="1" x14ac:dyDescent="0.25">
      <c r="A1081" s="45"/>
      <c r="B1081" s="45"/>
      <c r="C1081" s="45"/>
      <c r="D1081" s="45"/>
      <c r="E1081" s="45"/>
      <c r="F1081" s="91" t="s">
        <v>693</v>
      </c>
      <c r="G1081" s="91"/>
      <c r="H1081" s="19">
        <v>6.78</v>
      </c>
    </row>
    <row r="1082" spans="1:8" ht="15" customHeight="1" x14ac:dyDescent="0.25">
      <c r="A1082" s="45"/>
      <c r="B1082" s="45"/>
      <c r="C1082" s="45"/>
      <c r="D1082" s="45"/>
      <c r="E1082" s="45"/>
      <c r="F1082" s="91" t="s">
        <v>694</v>
      </c>
      <c r="G1082" s="91"/>
      <c r="H1082" s="19">
        <v>33.86</v>
      </c>
    </row>
    <row r="1083" spans="1:8" ht="15" customHeight="1" x14ac:dyDescent="0.25">
      <c r="A1083" s="45"/>
      <c r="B1083" s="45"/>
      <c r="C1083" s="45"/>
      <c r="D1083" s="45"/>
      <c r="E1083" s="45"/>
      <c r="F1083" s="91" t="s">
        <v>695</v>
      </c>
      <c r="G1083" s="91"/>
      <c r="H1083" s="19">
        <v>712.08</v>
      </c>
    </row>
    <row r="1084" spans="1:8" ht="36" customHeight="1" x14ac:dyDescent="0.25">
      <c r="A1084" s="11" t="s">
        <v>413</v>
      </c>
      <c r="B1084" s="11" t="s">
        <v>413</v>
      </c>
      <c r="C1084" s="12" t="s">
        <v>414</v>
      </c>
      <c r="D1084" s="11" t="s">
        <v>21</v>
      </c>
      <c r="E1084" s="11" t="s">
        <v>129</v>
      </c>
      <c r="F1084" s="11"/>
      <c r="G1084" s="13">
        <v>33.909999999999997</v>
      </c>
      <c r="H1084" s="13">
        <v>82.74</v>
      </c>
    </row>
    <row r="1085" spans="1:8" ht="15" customHeight="1" x14ac:dyDescent="0.25">
      <c r="A1085" s="14" t="s">
        <v>413</v>
      </c>
      <c r="B1085" s="14" t="s">
        <v>961</v>
      </c>
      <c r="C1085" s="15" t="s">
        <v>962</v>
      </c>
      <c r="D1085" s="16" t="s">
        <v>21</v>
      </c>
      <c r="E1085" s="16" t="s">
        <v>47</v>
      </c>
      <c r="F1085" s="17">
        <v>2.12E-2</v>
      </c>
      <c r="G1085" s="18">
        <v>2</v>
      </c>
      <c r="H1085" s="18">
        <v>0.04</v>
      </c>
    </row>
    <row r="1086" spans="1:8" ht="21" customHeight="1" x14ac:dyDescent="0.25">
      <c r="A1086" s="14" t="s">
        <v>413</v>
      </c>
      <c r="B1086" s="14" t="s">
        <v>1072</v>
      </c>
      <c r="C1086" s="15" t="s">
        <v>1073</v>
      </c>
      <c r="D1086" s="16" t="s">
        <v>21</v>
      </c>
      <c r="E1086" s="16" t="s">
        <v>129</v>
      </c>
      <c r="F1086" s="17">
        <v>1.0548999999999999</v>
      </c>
      <c r="G1086" s="18">
        <v>15.89</v>
      </c>
      <c r="H1086" s="18">
        <v>16.760000000000002</v>
      </c>
    </row>
    <row r="1087" spans="1:8" ht="21" customHeight="1" x14ac:dyDescent="0.25">
      <c r="A1087" s="14" t="s">
        <v>413</v>
      </c>
      <c r="B1087" s="14" t="s">
        <v>965</v>
      </c>
      <c r="C1087" s="15" t="s">
        <v>966</v>
      </c>
      <c r="D1087" s="16" t="s">
        <v>21</v>
      </c>
      <c r="E1087" s="16" t="s">
        <v>699</v>
      </c>
      <c r="F1087" s="17">
        <v>0.34085590999999998</v>
      </c>
      <c r="G1087" s="18">
        <v>22.95</v>
      </c>
      <c r="H1087" s="18">
        <v>7.82</v>
      </c>
    </row>
    <row r="1088" spans="1:8" ht="21" customHeight="1" x14ac:dyDescent="0.25">
      <c r="A1088" s="14" t="s">
        <v>413</v>
      </c>
      <c r="B1088" s="14" t="s">
        <v>967</v>
      </c>
      <c r="C1088" s="15" t="s">
        <v>968</v>
      </c>
      <c r="D1088" s="16" t="s">
        <v>21</v>
      </c>
      <c r="E1088" s="16" t="s">
        <v>699</v>
      </c>
      <c r="F1088" s="17">
        <v>0.34129163000000001</v>
      </c>
      <c r="G1088" s="18">
        <v>27.24</v>
      </c>
      <c r="H1088" s="18">
        <v>9.2899999999999991</v>
      </c>
    </row>
    <row r="1089" spans="1:8" ht="15" customHeight="1" x14ac:dyDescent="0.25">
      <c r="A1089" s="45"/>
      <c r="B1089" s="45"/>
      <c r="C1089" s="45"/>
      <c r="D1089" s="45"/>
      <c r="E1089" s="45"/>
      <c r="F1089" s="91" t="s">
        <v>692</v>
      </c>
      <c r="G1089" s="91"/>
      <c r="H1089" s="19">
        <v>33.909999999999997</v>
      </c>
    </row>
    <row r="1090" spans="1:8" ht="15" customHeight="1" x14ac:dyDescent="0.25">
      <c r="A1090" s="45"/>
      <c r="B1090" s="45"/>
      <c r="C1090" s="45"/>
      <c r="D1090" s="45"/>
      <c r="E1090" s="45"/>
      <c r="F1090" s="91" t="s">
        <v>693</v>
      </c>
      <c r="G1090" s="91"/>
      <c r="H1090" s="19">
        <v>8.49</v>
      </c>
    </row>
    <row r="1091" spans="1:8" ht="15" customHeight="1" x14ac:dyDescent="0.25">
      <c r="A1091" s="45"/>
      <c r="B1091" s="45"/>
      <c r="C1091" s="45"/>
      <c r="D1091" s="45"/>
      <c r="E1091" s="45"/>
      <c r="F1091" s="91" t="s">
        <v>694</v>
      </c>
      <c r="G1091" s="91"/>
      <c r="H1091" s="19">
        <v>42.4</v>
      </c>
    </row>
    <row r="1092" spans="1:8" ht="15" customHeight="1" x14ac:dyDescent="0.25">
      <c r="A1092" s="45"/>
      <c r="B1092" s="45"/>
      <c r="C1092" s="45"/>
      <c r="D1092" s="45"/>
      <c r="E1092" s="45"/>
      <c r="F1092" s="91" t="s">
        <v>695</v>
      </c>
      <c r="G1092" s="91"/>
      <c r="H1092" s="19">
        <v>103.46</v>
      </c>
    </row>
    <row r="1093" spans="1:8" ht="36" customHeight="1" x14ac:dyDescent="0.25">
      <c r="A1093" s="11" t="s">
        <v>416</v>
      </c>
      <c r="B1093" s="11" t="s">
        <v>416</v>
      </c>
      <c r="C1093" s="12" t="s">
        <v>417</v>
      </c>
      <c r="D1093" s="11" t="s">
        <v>21</v>
      </c>
      <c r="E1093" s="11" t="s">
        <v>129</v>
      </c>
      <c r="F1093" s="11"/>
      <c r="G1093" s="13">
        <v>28.46</v>
      </c>
      <c r="H1093" s="13">
        <v>881.41</v>
      </c>
    </row>
    <row r="1094" spans="1:8" ht="15" customHeight="1" x14ac:dyDescent="0.25">
      <c r="A1094" s="14" t="s">
        <v>416</v>
      </c>
      <c r="B1094" s="14" t="s">
        <v>961</v>
      </c>
      <c r="C1094" s="15" t="s">
        <v>962</v>
      </c>
      <c r="D1094" s="16" t="s">
        <v>21</v>
      </c>
      <c r="E1094" s="16" t="s">
        <v>47</v>
      </c>
      <c r="F1094" s="17">
        <v>1.3299999999999999E-2</v>
      </c>
      <c r="G1094" s="18">
        <v>2</v>
      </c>
      <c r="H1094" s="18">
        <v>0.02</v>
      </c>
    </row>
    <row r="1095" spans="1:8" ht="21" customHeight="1" x14ac:dyDescent="0.25">
      <c r="A1095" s="14" t="s">
        <v>416</v>
      </c>
      <c r="B1095" s="14" t="s">
        <v>1074</v>
      </c>
      <c r="C1095" s="15" t="s">
        <v>1075</v>
      </c>
      <c r="D1095" s="16" t="s">
        <v>21</v>
      </c>
      <c r="E1095" s="16" t="s">
        <v>129</v>
      </c>
      <c r="F1095" s="17">
        <v>1.0548999999999999</v>
      </c>
      <c r="G1095" s="18">
        <v>16.78</v>
      </c>
      <c r="H1095" s="18">
        <v>17.7</v>
      </c>
    </row>
    <row r="1096" spans="1:8" ht="21" customHeight="1" x14ac:dyDescent="0.25">
      <c r="A1096" s="14" t="s">
        <v>416</v>
      </c>
      <c r="B1096" s="14" t="s">
        <v>965</v>
      </c>
      <c r="C1096" s="15" t="s">
        <v>966</v>
      </c>
      <c r="D1096" s="16" t="s">
        <v>21</v>
      </c>
      <c r="E1096" s="16" t="s">
        <v>699</v>
      </c>
      <c r="F1096" s="17">
        <v>0.21437471</v>
      </c>
      <c r="G1096" s="18">
        <v>22.95</v>
      </c>
      <c r="H1096" s="18">
        <v>4.91</v>
      </c>
    </row>
    <row r="1097" spans="1:8" ht="21" customHeight="1" x14ac:dyDescent="0.25">
      <c r="A1097" s="14" t="s">
        <v>416</v>
      </c>
      <c r="B1097" s="14" t="s">
        <v>967</v>
      </c>
      <c r="C1097" s="15" t="s">
        <v>968</v>
      </c>
      <c r="D1097" s="16" t="s">
        <v>21</v>
      </c>
      <c r="E1097" s="16" t="s">
        <v>699</v>
      </c>
      <c r="F1097" s="17">
        <v>0.21437471</v>
      </c>
      <c r="G1097" s="18">
        <v>27.24</v>
      </c>
      <c r="H1097" s="18">
        <v>5.83</v>
      </c>
    </row>
    <row r="1098" spans="1:8" ht="15" customHeight="1" x14ac:dyDescent="0.25">
      <c r="A1098" s="45"/>
      <c r="B1098" s="45"/>
      <c r="C1098" s="45"/>
      <c r="D1098" s="45"/>
      <c r="E1098" s="45"/>
      <c r="F1098" s="91" t="s">
        <v>692</v>
      </c>
      <c r="G1098" s="91"/>
      <c r="H1098" s="19">
        <v>28.46</v>
      </c>
    </row>
    <row r="1099" spans="1:8" ht="15" customHeight="1" x14ac:dyDescent="0.25">
      <c r="A1099" s="45"/>
      <c r="B1099" s="45"/>
      <c r="C1099" s="45"/>
      <c r="D1099" s="45"/>
      <c r="E1099" s="45"/>
      <c r="F1099" s="91" t="s">
        <v>693</v>
      </c>
      <c r="G1099" s="91"/>
      <c r="H1099" s="19">
        <v>7.13</v>
      </c>
    </row>
    <row r="1100" spans="1:8" ht="15" customHeight="1" x14ac:dyDescent="0.25">
      <c r="A1100" s="45"/>
      <c r="B1100" s="45"/>
      <c r="C1100" s="45"/>
      <c r="D1100" s="45"/>
      <c r="E1100" s="45"/>
      <c r="F1100" s="91" t="s">
        <v>694</v>
      </c>
      <c r="G1100" s="91"/>
      <c r="H1100" s="19">
        <v>35.590000000000003</v>
      </c>
    </row>
    <row r="1101" spans="1:8" ht="15" customHeight="1" x14ac:dyDescent="0.25">
      <c r="A1101" s="45"/>
      <c r="B1101" s="45"/>
      <c r="C1101" s="45"/>
      <c r="D1101" s="45"/>
      <c r="E1101" s="45"/>
      <c r="F1101" s="91" t="s">
        <v>695</v>
      </c>
      <c r="G1101" s="91"/>
      <c r="H1101" s="19">
        <v>1102.22</v>
      </c>
    </row>
    <row r="1102" spans="1:8" ht="36" customHeight="1" x14ac:dyDescent="0.25">
      <c r="A1102" s="11" t="s">
        <v>419</v>
      </c>
      <c r="B1102" s="11" t="s">
        <v>419</v>
      </c>
      <c r="C1102" s="12" t="s">
        <v>420</v>
      </c>
      <c r="D1102" s="11" t="s">
        <v>21</v>
      </c>
      <c r="E1102" s="11" t="s">
        <v>129</v>
      </c>
      <c r="F1102" s="11"/>
      <c r="G1102" s="13">
        <v>60.28</v>
      </c>
      <c r="H1102" s="13">
        <v>35.57</v>
      </c>
    </row>
    <row r="1103" spans="1:8" ht="15" customHeight="1" x14ac:dyDescent="0.25">
      <c r="A1103" s="14" t="s">
        <v>419</v>
      </c>
      <c r="B1103" s="14" t="s">
        <v>961</v>
      </c>
      <c r="C1103" s="15" t="s">
        <v>962</v>
      </c>
      <c r="D1103" s="16" t="s">
        <v>21</v>
      </c>
      <c r="E1103" s="16" t="s">
        <v>47</v>
      </c>
      <c r="F1103" s="17">
        <v>1.7299999999999999E-2</v>
      </c>
      <c r="G1103" s="18">
        <v>2</v>
      </c>
      <c r="H1103" s="18">
        <v>0.03</v>
      </c>
    </row>
    <row r="1104" spans="1:8" ht="21" customHeight="1" x14ac:dyDescent="0.25">
      <c r="A1104" s="14" t="s">
        <v>419</v>
      </c>
      <c r="B1104" s="14" t="s">
        <v>1076</v>
      </c>
      <c r="C1104" s="15" t="s">
        <v>1077</v>
      </c>
      <c r="D1104" s="16" t="s">
        <v>21</v>
      </c>
      <c r="E1104" s="16" t="s">
        <v>129</v>
      </c>
      <c r="F1104" s="17">
        <v>1.0548999999999999</v>
      </c>
      <c r="G1104" s="18">
        <v>43.86</v>
      </c>
      <c r="H1104" s="18">
        <v>46.26</v>
      </c>
    </row>
    <row r="1105" spans="1:8" ht="21" customHeight="1" x14ac:dyDescent="0.25">
      <c r="A1105" s="14" t="s">
        <v>419</v>
      </c>
      <c r="B1105" s="14" t="s">
        <v>965</v>
      </c>
      <c r="C1105" s="15" t="s">
        <v>966</v>
      </c>
      <c r="D1105" s="16" t="s">
        <v>21</v>
      </c>
      <c r="E1105" s="16" t="s">
        <v>699</v>
      </c>
      <c r="F1105" s="17">
        <v>0.27879000999999998</v>
      </c>
      <c r="G1105" s="18">
        <v>22.95</v>
      </c>
      <c r="H1105" s="18">
        <v>6.39</v>
      </c>
    </row>
    <row r="1106" spans="1:8" ht="21" customHeight="1" x14ac:dyDescent="0.25">
      <c r="A1106" s="14" t="s">
        <v>419</v>
      </c>
      <c r="B1106" s="14" t="s">
        <v>967</v>
      </c>
      <c r="C1106" s="15" t="s">
        <v>968</v>
      </c>
      <c r="D1106" s="16" t="s">
        <v>21</v>
      </c>
      <c r="E1106" s="16" t="s">
        <v>699</v>
      </c>
      <c r="F1106" s="17">
        <v>0.27929435000000002</v>
      </c>
      <c r="G1106" s="18">
        <v>27.24</v>
      </c>
      <c r="H1106" s="18">
        <v>7.6</v>
      </c>
    </row>
    <row r="1107" spans="1:8" ht="15" customHeight="1" x14ac:dyDescent="0.25">
      <c r="A1107" s="45"/>
      <c r="B1107" s="45"/>
      <c r="C1107" s="45"/>
      <c r="D1107" s="45"/>
      <c r="E1107" s="45"/>
      <c r="F1107" s="91" t="s">
        <v>692</v>
      </c>
      <c r="G1107" s="91"/>
      <c r="H1107" s="19">
        <v>60.28</v>
      </c>
    </row>
    <row r="1108" spans="1:8" ht="15" customHeight="1" x14ac:dyDescent="0.25">
      <c r="A1108" s="45"/>
      <c r="B1108" s="45"/>
      <c r="C1108" s="45"/>
      <c r="D1108" s="45"/>
      <c r="E1108" s="45"/>
      <c r="F1108" s="91" t="s">
        <v>693</v>
      </c>
      <c r="G1108" s="91"/>
      <c r="H1108" s="19">
        <v>15.1</v>
      </c>
    </row>
    <row r="1109" spans="1:8" ht="15" customHeight="1" x14ac:dyDescent="0.25">
      <c r="A1109" s="45"/>
      <c r="B1109" s="45"/>
      <c r="C1109" s="45"/>
      <c r="D1109" s="45"/>
      <c r="E1109" s="45"/>
      <c r="F1109" s="91" t="s">
        <v>694</v>
      </c>
      <c r="G1109" s="91"/>
      <c r="H1109" s="19">
        <v>75.38</v>
      </c>
    </row>
    <row r="1110" spans="1:8" ht="15" customHeight="1" x14ac:dyDescent="0.25">
      <c r="A1110" s="45"/>
      <c r="B1110" s="45"/>
      <c r="C1110" s="45"/>
      <c r="D1110" s="45"/>
      <c r="E1110" s="45"/>
      <c r="F1110" s="91" t="s">
        <v>695</v>
      </c>
      <c r="G1110" s="91"/>
      <c r="H1110" s="19">
        <v>44.47</v>
      </c>
    </row>
    <row r="1111" spans="1:8" ht="27" customHeight="1" x14ac:dyDescent="0.25">
      <c r="A1111" s="11" t="s">
        <v>422</v>
      </c>
      <c r="B1111" s="11" t="s">
        <v>422</v>
      </c>
      <c r="C1111" s="12" t="s">
        <v>423</v>
      </c>
      <c r="D1111" s="11" t="s">
        <v>21</v>
      </c>
      <c r="E1111" s="11" t="s">
        <v>47</v>
      </c>
      <c r="F1111" s="11"/>
      <c r="G1111" s="13">
        <v>389.78</v>
      </c>
      <c r="H1111" s="13">
        <v>389.78</v>
      </c>
    </row>
    <row r="1112" spans="1:8" ht="38.1" customHeight="1" x14ac:dyDescent="0.25">
      <c r="A1112" s="14" t="s">
        <v>422</v>
      </c>
      <c r="B1112" s="14" t="s">
        <v>1078</v>
      </c>
      <c r="C1112" s="15" t="s">
        <v>1079</v>
      </c>
      <c r="D1112" s="16" t="s">
        <v>21</v>
      </c>
      <c r="E1112" s="16" t="s">
        <v>47</v>
      </c>
      <c r="F1112" s="17">
        <v>1</v>
      </c>
      <c r="G1112" s="18">
        <v>374.77</v>
      </c>
      <c r="H1112" s="18">
        <v>374.77</v>
      </c>
    </row>
    <row r="1113" spans="1:8" ht="15" customHeight="1" x14ac:dyDescent="0.25">
      <c r="A1113" s="14" t="s">
        <v>422</v>
      </c>
      <c r="B1113" s="14" t="s">
        <v>797</v>
      </c>
      <c r="C1113" s="15" t="s">
        <v>751</v>
      </c>
      <c r="D1113" s="16" t="s">
        <v>21</v>
      </c>
      <c r="E1113" s="16" t="s">
        <v>699</v>
      </c>
      <c r="F1113" s="17">
        <v>0.25900211000000001</v>
      </c>
      <c r="G1113" s="18">
        <v>27.95</v>
      </c>
      <c r="H1113" s="18">
        <v>7.23</v>
      </c>
    </row>
    <row r="1114" spans="1:8" ht="15" customHeight="1" x14ac:dyDescent="0.25">
      <c r="A1114" s="14" t="s">
        <v>422</v>
      </c>
      <c r="B1114" s="14" t="s">
        <v>798</v>
      </c>
      <c r="C1114" s="15" t="s">
        <v>716</v>
      </c>
      <c r="D1114" s="16" t="s">
        <v>21</v>
      </c>
      <c r="E1114" s="16" t="s">
        <v>699</v>
      </c>
      <c r="F1114" s="17">
        <v>0.20163148</v>
      </c>
      <c r="G1114" s="18">
        <v>23.06</v>
      </c>
      <c r="H1114" s="18">
        <v>4.6399999999999997</v>
      </c>
    </row>
    <row r="1115" spans="1:8" ht="29.1" customHeight="1" x14ac:dyDescent="0.25">
      <c r="A1115" s="14" t="s">
        <v>422</v>
      </c>
      <c r="B1115" s="14" t="s">
        <v>959</v>
      </c>
      <c r="C1115" s="15" t="s">
        <v>960</v>
      </c>
      <c r="D1115" s="16" t="s">
        <v>21</v>
      </c>
      <c r="E1115" s="16" t="s">
        <v>801</v>
      </c>
      <c r="F1115" s="17">
        <v>1.263014E-2</v>
      </c>
      <c r="G1115" s="18">
        <v>248.91</v>
      </c>
      <c r="H1115" s="18">
        <v>3.14</v>
      </c>
    </row>
    <row r="1116" spans="1:8" ht="15" customHeight="1" x14ac:dyDescent="0.25">
      <c r="A1116" s="45"/>
      <c r="B1116" s="45"/>
      <c r="C1116" s="45"/>
      <c r="D1116" s="45"/>
      <c r="E1116" s="45"/>
      <c r="F1116" s="91" t="s">
        <v>692</v>
      </c>
      <c r="G1116" s="91"/>
      <c r="H1116" s="19">
        <v>389.78</v>
      </c>
    </row>
    <row r="1117" spans="1:8" ht="15" customHeight="1" x14ac:dyDescent="0.25">
      <c r="A1117" s="45"/>
      <c r="B1117" s="45"/>
      <c r="C1117" s="45"/>
      <c r="D1117" s="45"/>
      <c r="E1117" s="45"/>
      <c r="F1117" s="91" t="s">
        <v>693</v>
      </c>
      <c r="G1117" s="91"/>
      <c r="H1117" s="19">
        <v>97.64</v>
      </c>
    </row>
    <row r="1118" spans="1:8" ht="15" customHeight="1" x14ac:dyDescent="0.25">
      <c r="A1118" s="45"/>
      <c r="B1118" s="45"/>
      <c r="C1118" s="45"/>
      <c r="D1118" s="45"/>
      <c r="E1118" s="45"/>
      <c r="F1118" s="91" t="s">
        <v>694</v>
      </c>
      <c r="G1118" s="91"/>
      <c r="H1118" s="19">
        <v>487.42</v>
      </c>
    </row>
    <row r="1119" spans="1:8" ht="15" customHeight="1" x14ac:dyDescent="0.25">
      <c r="A1119" s="45"/>
      <c r="B1119" s="45"/>
      <c r="C1119" s="45"/>
      <c r="D1119" s="45"/>
      <c r="E1119" s="45"/>
      <c r="F1119" s="91" t="s">
        <v>695</v>
      </c>
      <c r="G1119" s="91"/>
      <c r="H1119" s="19">
        <v>487.42</v>
      </c>
    </row>
    <row r="1120" spans="1:8" ht="20.100000000000001" customHeight="1" x14ac:dyDescent="0.25">
      <c r="A1120" s="11" t="s">
        <v>422</v>
      </c>
      <c r="B1120" s="11" t="s">
        <v>422</v>
      </c>
      <c r="C1120" s="12" t="s">
        <v>425</v>
      </c>
      <c r="D1120" s="11" t="s">
        <v>21</v>
      </c>
      <c r="E1120" s="11" t="s">
        <v>47</v>
      </c>
      <c r="F1120" s="11"/>
      <c r="G1120" s="13">
        <v>389.78</v>
      </c>
      <c r="H1120" s="13">
        <v>389.78</v>
      </c>
    </row>
    <row r="1121" spans="1:8" ht="38.1" customHeight="1" x14ac:dyDescent="0.25">
      <c r="A1121" s="14" t="s">
        <v>422</v>
      </c>
      <c r="B1121" s="14" t="s">
        <v>1078</v>
      </c>
      <c r="C1121" s="15" t="s">
        <v>1079</v>
      </c>
      <c r="D1121" s="16" t="s">
        <v>21</v>
      </c>
      <c r="E1121" s="16" t="s">
        <v>47</v>
      </c>
      <c r="F1121" s="17">
        <v>1</v>
      </c>
      <c r="G1121" s="18">
        <v>374.77</v>
      </c>
      <c r="H1121" s="18">
        <v>374.77</v>
      </c>
    </row>
    <row r="1122" spans="1:8" ht="15" customHeight="1" x14ac:dyDescent="0.25">
      <c r="A1122" s="14" t="s">
        <v>422</v>
      </c>
      <c r="B1122" s="14" t="s">
        <v>797</v>
      </c>
      <c r="C1122" s="15" t="s">
        <v>751</v>
      </c>
      <c r="D1122" s="16" t="s">
        <v>21</v>
      </c>
      <c r="E1122" s="16" t="s">
        <v>699</v>
      </c>
      <c r="F1122" s="17">
        <v>0.25900211000000001</v>
      </c>
      <c r="G1122" s="18">
        <v>27.95</v>
      </c>
      <c r="H1122" s="18">
        <v>7.23</v>
      </c>
    </row>
    <row r="1123" spans="1:8" ht="15" customHeight="1" x14ac:dyDescent="0.25">
      <c r="A1123" s="14" t="s">
        <v>422</v>
      </c>
      <c r="B1123" s="14" t="s">
        <v>798</v>
      </c>
      <c r="C1123" s="15" t="s">
        <v>716</v>
      </c>
      <c r="D1123" s="16" t="s">
        <v>21</v>
      </c>
      <c r="E1123" s="16" t="s">
        <v>699</v>
      </c>
      <c r="F1123" s="17">
        <v>0.20163148</v>
      </c>
      <c r="G1123" s="18">
        <v>23.06</v>
      </c>
      <c r="H1123" s="18">
        <v>4.6399999999999997</v>
      </c>
    </row>
    <row r="1124" spans="1:8" ht="29.1" customHeight="1" x14ac:dyDescent="0.25">
      <c r="A1124" s="14" t="s">
        <v>422</v>
      </c>
      <c r="B1124" s="14" t="s">
        <v>959</v>
      </c>
      <c r="C1124" s="15" t="s">
        <v>960</v>
      </c>
      <c r="D1124" s="16" t="s">
        <v>21</v>
      </c>
      <c r="E1124" s="16" t="s">
        <v>801</v>
      </c>
      <c r="F1124" s="17">
        <v>1.263014E-2</v>
      </c>
      <c r="G1124" s="18">
        <v>248.91</v>
      </c>
      <c r="H1124" s="18">
        <v>3.14</v>
      </c>
    </row>
    <row r="1125" spans="1:8" ht="15" customHeight="1" x14ac:dyDescent="0.25">
      <c r="A1125" s="45"/>
      <c r="B1125" s="45"/>
      <c r="C1125" s="45"/>
      <c r="D1125" s="45"/>
      <c r="E1125" s="45"/>
      <c r="F1125" s="91" t="s">
        <v>692</v>
      </c>
      <c r="G1125" s="91"/>
      <c r="H1125" s="19">
        <v>389.78</v>
      </c>
    </row>
    <row r="1126" spans="1:8" ht="15" customHeight="1" x14ac:dyDescent="0.25">
      <c r="A1126" s="45"/>
      <c r="B1126" s="45"/>
      <c r="C1126" s="45"/>
      <c r="D1126" s="45"/>
      <c r="E1126" s="45"/>
      <c r="F1126" s="91" t="s">
        <v>693</v>
      </c>
      <c r="G1126" s="91"/>
      <c r="H1126" s="19">
        <v>97.64</v>
      </c>
    </row>
    <row r="1127" spans="1:8" ht="15" customHeight="1" x14ac:dyDescent="0.25">
      <c r="A1127" s="45"/>
      <c r="B1127" s="45"/>
      <c r="C1127" s="45"/>
      <c r="D1127" s="45"/>
      <c r="E1127" s="45"/>
      <c r="F1127" s="91" t="s">
        <v>694</v>
      </c>
      <c r="G1127" s="91"/>
      <c r="H1127" s="19">
        <v>487.42</v>
      </c>
    </row>
    <row r="1128" spans="1:8" ht="15" customHeight="1" x14ac:dyDescent="0.25">
      <c r="A1128" s="45"/>
      <c r="B1128" s="45"/>
      <c r="C1128" s="45"/>
      <c r="D1128" s="45"/>
      <c r="E1128" s="45"/>
      <c r="F1128" s="91" t="s">
        <v>695</v>
      </c>
      <c r="G1128" s="91"/>
      <c r="H1128" s="19">
        <v>487.42</v>
      </c>
    </row>
    <row r="1129" spans="1:8" ht="20.100000000000001" customHeight="1" x14ac:dyDescent="0.25">
      <c r="A1129" s="11" t="s">
        <v>427</v>
      </c>
      <c r="B1129" s="11" t="s">
        <v>427</v>
      </c>
      <c r="C1129" s="12" t="s">
        <v>428</v>
      </c>
      <c r="D1129" s="11" t="s">
        <v>73</v>
      </c>
      <c r="E1129" s="11" t="s">
        <v>47</v>
      </c>
      <c r="F1129" s="11"/>
      <c r="G1129" s="13">
        <v>559.91999999999996</v>
      </c>
      <c r="H1129" s="13">
        <v>1119.8399999999999</v>
      </c>
    </row>
    <row r="1130" spans="1:8" ht="29.1" customHeight="1" x14ac:dyDescent="0.25">
      <c r="A1130" s="14" t="s">
        <v>427</v>
      </c>
      <c r="B1130" s="14" t="s">
        <v>1080</v>
      </c>
      <c r="C1130" s="15" t="s">
        <v>1081</v>
      </c>
      <c r="D1130" s="16" t="s">
        <v>73</v>
      </c>
      <c r="E1130" s="16" t="s">
        <v>711</v>
      </c>
      <c r="F1130" s="17">
        <v>1.6192667999999999</v>
      </c>
      <c r="G1130" s="18">
        <v>11.7</v>
      </c>
      <c r="H1130" s="18">
        <v>18.940000000000001</v>
      </c>
    </row>
    <row r="1131" spans="1:8" ht="29.1" customHeight="1" x14ac:dyDescent="0.25">
      <c r="A1131" s="14" t="s">
        <v>427</v>
      </c>
      <c r="B1131" s="14" t="s">
        <v>877</v>
      </c>
      <c r="C1131" s="15" t="s">
        <v>878</v>
      </c>
      <c r="D1131" s="16" t="s">
        <v>73</v>
      </c>
      <c r="E1131" s="16" t="s">
        <v>879</v>
      </c>
      <c r="F1131" s="17">
        <v>1.68488612</v>
      </c>
      <c r="G1131" s="18">
        <v>100.14</v>
      </c>
      <c r="H1131" s="18">
        <v>168.72</v>
      </c>
    </row>
    <row r="1132" spans="1:8" ht="21" customHeight="1" x14ac:dyDescent="0.25">
      <c r="A1132" s="14" t="s">
        <v>427</v>
      </c>
      <c r="B1132" s="14" t="s">
        <v>880</v>
      </c>
      <c r="C1132" s="15" t="s">
        <v>881</v>
      </c>
      <c r="D1132" s="16" t="s">
        <v>73</v>
      </c>
      <c r="E1132" s="16" t="s">
        <v>879</v>
      </c>
      <c r="F1132" s="17">
        <v>1.60054695</v>
      </c>
      <c r="G1132" s="18">
        <v>6.1</v>
      </c>
      <c r="H1132" s="18">
        <v>9.76</v>
      </c>
    </row>
    <row r="1133" spans="1:8" ht="21" customHeight="1" x14ac:dyDescent="0.25">
      <c r="A1133" s="14" t="s">
        <v>427</v>
      </c>
      <c r="B1133" s="14" t="s">
        <v>850</v>
      </c>
      <c r="C1133" s="15" t="s">
        <v>851</v>
      </c>
      <c r="D1133" s="16" t="s">
        <v>73</v>
      </c>
      <c r="E1133" s="16" t="s">
        <v>852</v>
      </c>
      <c r="F1133" s="17">
        <v>7.5815380000000002E-2</v>
      </c>
      <c r="G1133" s="18">
        <v>509.96</v>
      </c>
      <c r="H1133" s="18">
        <v>38.659999999999997</v>
      </c>
    </row>
    <row r="1134" spans="1:8" ht="21" customHeight="1" x14ac:dyDescent="0.25">
      <c r="A1134" s="14" t="s">
        <v>427</v>
      </c>
      <c r="B1134" s="14" t="s">
        <v>882</v>
      </c>
      <c r="C1134" s="15" t="s">
        <v>883</v>
      </c>
      <c r="D1134" s="16" t="s">
        <v>73</v>
      </c>
      <c r="E1134" s="16" t="s">
        <v>852</v>
      </c>
      <c r="F1134" s="17">
        <v>7.5815380000000002E-2</v>
      </c>
      <c r="G1134" s="18">
        <v>533.08000000000004</v>
      </c>
      <c r="H1134" s="18">
        <v>40.409999999999997</v>
      </c>
    </row>
    <row r="1135" spans="1:8" ht="21" customHeight="1" x14ac:dyDescent="0.25">
      <c r="A1135" s="14" t="s">
        <v>427</v>
      </c>
      <c r="B1135" s="14" t="s">
        <v>853</v>
      </c>
      <c r="C1135" s="15" t="s">
        <v>854</v>
      </c>
      <c r="D1135" s="16" t="s">
        <v>73</v>
      </c>
      <c r="E1135" s="16" t="s">
        <v>852</v>
      </c>
      <c r="F1135" s="17">
        <v>1.6847862600000001</v>
      </c>
      <c r="G1135" s="18">
        <v>50.76</v>
      </c>
      <c r="H1135" s="18">
        <v>85.51</v>
      </c>
    </row>
    <row r="1136" spans="1:8" ht="21" customHeight="1" x14ac:dyDescent="0.25">
      <c r="A1136" s="14" t="s">
        <v>427</v>
      </c>
      <c r="B1136" s="14" t="s">
        <v>1082</v>
      </c>
      <c r="C1136" s="15" t="s">
        <v>1083</v>
      </c>
      <c r="D1136" s="16" t="s">
        <v>73</v>
      </c>
      <c r="E1136" s="16" t="s">
        <v>879</v>
      </c>
      <c r="F1136" s="17">
        <v>1.09511107</v>
      </c>
      <c r="G1136" s="18">
        <v>99.45</v>
      </c>
      <c r="H1136" s="18">
        <v>108.9</v>
      </c>
    </row>
    <row r="1137" spans="1:8" ht="29.1" customHeight="1" x14ac:dyDescent="0.25">
      <c r="A1137" s="14" t="s">
        <v>427</v>
      </c>
      <c r="B1137" s="14" t="s">
        <v>1084</v>
      </c>
      <c r="C1137" s="15" t="s">
        <v>1085</v>
      </c>
      <c r="D1137" s="16" t="s">
        <v>73</v>
      </c>
      <c r="E1137" s="16" t="s">
        <v>852</v>
      </c>
      <c r="F1137" s="17">
        <v>1.0763912200000001</v>
      </c>
      <c r="G1137" s="18">
        <v>33.840000000000003</v>
      </c>
      <c r="H1137" s="18">
        <v>36.42</v>
      </c>
    </row>
    <row r="1138" spans="1:8" ht="29.1" customHeight="1" x14ac:dyDescent="0.25">
      <c r="A1138" s="14" t="s">
        <v>427</v>
      </c>
      <c r="B1138" s="14" t="s">
        <v>1086</v>
      </c>
      <c r="C1138" s="15" t="s">
        <v>1087</v>
      </c>
      <c r="D1138" s="16" t="s">
        <v>73</v>
      </c>
      <c r="E1138" s="16" t="s">
        <v>879</v>
      </c>
      <c r="F1138" s="17">
        <v>1.60054695</v>
      </c>
      <c r="G1138" s="18">
        <v>32.869999999999997</v>
      </c>
      <c r="H1138" s="18">
        <v>52.6</v>
      </c>
    </row>
    <row r="1139" spans="1:8" ht="15" customHeight="1" x14ac:dyDescent="0.25">
      <c r="A1139" s="45"/>
      <c r="B1139" s="45"/>
      <c r="C1139" s="45"/>
      <c r="D1139" s="45"/>
      <c r="E1139" s="45"/>
      <c r="F1139" s="91" t="s">
        <v>692</v>
      </c>
      <c r="G1139" s="91"/>
      <c r="H1139" s="19">
        <v>559.91999999999996</v>
      </c>
    </row>
    <row r="1140" spans="1:8" ht="15" customHeight="1" x14ac:dyDescent="0.25">
      <c r="A1140" s="45"/>
      <c r="B1140" s="45"/>
      <c r="C1140" s="45"/>
      <c r="D1140" s="45"/>
      <c r="E1140" s="45"/>
      <c r="F1140" s="91" t="s">
        <v>693</v>
      </c>
      <c r="G1140" s="91"/>
      <c r="H1140" s="19">
        <v>140.26</v>
      </c>
    </row>
    <row r="1141" spans="1:8" ht="15" customHeight="1" x14ac:dyDescent="0.25">
      <c r="A1141" s="45"/>
      <c r="B1141" s="45"/>
      <c r="C1141" s="45"/>
      <c r="D1141" s="45"/>
      <c r="E1141" s="45"/>
      <c r="F1141" s="91" t="s">
        <v>694</v>
      </c>
      <c r="G1141" s="91"/>
      <c r="H1141" s="19">
        <v>700.18</v>
      </c>
    </row>
    <row r="1142" spans="1:8" ht="15" customHeight="1" x14ac:dyDescent="0.25">
      <c r="A1142" s="45"/>
      <c r="B1142" s="45"/>
      <c r="C1142" s="45"/>
      <c r="D1142" s="45"/>
      <c r="E1142" s="45"/>
      <c r="F1142" s="91" t="s">
        <v>695</v>
      </c>
      <c r="G1142" s="91"/>
      <c r="H1142" s="19">
        <v>1400.36</v>
      </c>
    </row>
    <row r="1143" spans="1:8" ht="45" customHeight="1" x14ac:dyDescent="0.25">
      <c r="A1143" s="11" t="s">
        <v>430</v>
      </c>
      <c r="B1143" s="11" t="s">
        <v>430</v>
      </c>
      <c r="C1143" s="12" t="s">
        <v>431</v>
      </c>
      <c r="D1143" s="11" t="s">
        <v>21</v>
      </c>
      <c r="E1143" s="11" t="s">
        <v>47</v>
      </c>
      <c r="F1143" s="11"/>
      <c r="G1143" s="13">
        <v>68.5</v>
      </c>
      <c r="H1143" s="13">
        <v>205.5</v>
      </c>
    </row>
    <row r="1144" spans="1:8" ht="21" customHeight="1" x14ac:dyDescent="0.25">
      <c r="A1144" s="14" t="s">
        <v>430</v>
      </c>
      <c r="B1144" s="14" t="s">
        <v>979</v>
      </c>
      <c r="C1144" s="15" t="s">
        <v>980</v>
      </c>
      <c r="D1144" s="16" t="s">
        <v>21</v>
      </c>
      <c r="E1144" s="16" t="s">
        <v>47</v>
      </c>
      <c r="F1144" s="17">
        <v>2.92E-2</v>
      </c>
      <c r="G1144" s="18">
        <v>64.39</v>
      </c>
      <c r="H1144" s="18">
        <v>1.88</v>
      </c>
    </row>
    <row r="1145" spans="1:8" ht="21" customHeight="1" x14ac:dyDescent="0.25">
      <c r="A1145" s="14" t="s">
        <v>430</v>
      </c>
      <c r="B1145" s="14" t="s">
        <v>1088</v>
      </c>
      <c r="C1145" s="15" t="s">
        <v>1089</v>
      </c>
      <c r="D1145" s="16" t="s">
        <v>21</v>
      </c>
      <c r="E1145" s="16" t="s">
        <v>47</v>
      </c>
      <c r="F1145" s="17">
        <v>1</v>
      </c>
      <c r="G1145" s="18">
        <v>44.39</v>
      </c>
      <c r="H1145" s="18">
        <v>44.39</v>
      </c>
    </row>
    <row r="1146" spans="1:8" ht="15" customHeight="1" x14ac:dyDescent="0.25">
      <c r="A1146" s="14" t="s">
        <v>430</v>
      </c>
      <c r="B1146" s="14" t="s">
        <v>961</v>
      </c>
      <c r="C1146" s="15" t="s">
        <v>962</v>
      </c>
      <c r="D1146" s="16" t="s">
        <v>21</v>
      </c>
      <c r="E1146" s="16" t="s">
        <v>47</v>
      </c>
      <c r="F1146" s="17">
        <v>1.54E-2</v>
      </c>
      <c r="G1146" s="18">
        <v>2</v>
      </c>
      <c r="H1146" s="18">
        <v>0.03</v>
      </c>
    </row>
    <row r="1147" spans="1:8" ht="21" customHeight="1" x14ac:dyDescent="0.25">
      <c r="A1147" s="14" t="s">
        <v>430</v>
      </c>
      <c r="B1147" s="14" t="s">
        <v>981</v>
      </c>
      <c r="C1147" s="15" t="s">
        <v>982</v>
      </c>
      <c r="D1147" s="16" t="s">
        <v>21</v>
      </c>
      <c r="E1147" s="16" t="s">
        <v>47</v>
      </c>
      <c r="F1147" s="17">
        <v>4.3999999999999997E-2</v>
      </c>
      <c r="G1147" s="18">
        <v>72.94</v>
      </c>
      <c r="H1147" s="18">
        <v>3.2</v>
      </c>
    </row>
    <row r="1148" spans="1:8" ht="21" customHeight="1" x14ac:dyDescent="0.25">
      <c r="A1148" s="14" t="s">
        <v>430</v>
      </c>
      <c r="B1148" s="14" t="s">
        <v>965</v>
      </c>
      <c r="C1148" s="15" t="s">
        <v>966</v>
      </c>
      <c r="D1148" s="16" t="s">
        <v>21</v>
      </c>
      <c r="E1148" s="16" t="s">
        <v>699</v>
      </c>
      <c r="F1148" s="17">
        <v>0.37857768000000003</v>
      </c>
      <c r="G1148" s="18">
        <v>22.95</v>
      </c>
      <c r="H1148" s="18">
        <v>8.68</v>
      </c>
    </row>
    <row r="1149" spans="1:8" ht="21" customHeight="1" x14ac:dyDescent="0.25">
      <c r="A1149" s="14" t="s">
        <v>430</v>
      </c>
      <c r="B1149" s="14" t="s">
        <v>967</v>
      </c>
      <c r="C1149" s="15" t="s">
        <v>968</v>
      </c>
      <c r="D1149" s="16" t="s">
        <v>21</v>
      </c>
      <c r="E1149" s="16" t="s">
        <v>699</v>
      </c>
      <c r="F1149" s="17">
        <v>0.3790134</v>
      </c>
      <c r="G1149" s="18">
        <v>27.24</v>
      </c>
      <c r="H1149" s="18">
        <v>10.32</v>
      </c>
    </row>
    <row r="1150" spans="1:8" ht="15" customHeight="1" x14ac:dyDescent="0.25">
      <c r="A1150" s="45"/>
      <c r="B1150" s="45"/>
      <c r="C1150" s="45"/>
      <c r="D1150" s="45"/>
      <c r="E1150" s="45"/>
      <c r="F1150" s="91" t="s">
        <v>692</v>
      </c>
      <c r="G1150" s="91"/>
      <c r="H1150" s="19">
        <v>68.5</v>
      </c>
    </row>
    <row r="1151" spans="1:8" ht="15" customHeight="1" x14ac:dyDescent="0.25">
      <c r="A1151" s="45"/>
      <c r="B1151" s="45"/>
      <c r="C1151" s="45"/>
      <c r="D1151" s="45"/>
      <c r="E1151" s="45"/>
      <c r="F1151" s="91" t="s">
        <v>693</v>
      </c>
      <c r="G1151" s="91"/>
      <c r="H1151" s="19">
        <v>17.16</v>
      </c>
    </row>
    <row r="1152" spans="1:8" ht="15" customHeight="1" x14ac:dyDescent="0.25">
      <c r="A1152" s="45"/>
      <c r="B1152" s="45"/>
      <c r="C1152" s="45"/>
      <c r="D1152" s="45"/>
      <c r="E1152" s="45"/>
      <c r="F1152" s="91" t="s">
        <v>694</v>
      </c>
      <c r="G1152" s="91"/>
      <c r="H1152" s="19">
        <v>85.66</v>
      </c>
    </row>
    <row r="1153" spans="1:8" ht="15" customHeight="1" x14ac:dyDescent="0.25">
      <c r="A1153" s="45"/>
      <c r="B1153" s="45"/>
      <c r="C1153" s="45"/>
      <c r="D1153" s="45"/>
      <c r="E1153" s="45"/>
      <c r="F1153" s="91" t="s">
        <v>695</v>
      </c>
      <c r="G1153" s="91"/>
      <c r="H1153" s="19">
        <v>256.98</v>
      </c>
    </row>
    <row r="1154" spans="1:8" ht="36" customHeight="1" x14ac:dyDescent="0.25">
      <c r="A1154" s="11" t="s">
        <v>433</v>
      </c>
      <c r="B1154" s="11" t="s">
        <v>433</v>
      </c>
      <c r="C1154" s="12" t="s">
        <v>434</v>
      </c>
      <c r="D1154" s="11" t="s">
        <v>21</v>
      </c>
      <c r="E1154" s="11" t="s">
        <v>47</v>
      </c>
      <c r="F1154" s="11"/>
      <c r="G1154" s="13">
        <v>20.93</v>
      </c>
      <c r="H1154" s="13">
        <v>62.79</v>
      </c>
    </row>
    <row r="1155" spans="1:8" ht="21" customHeight="1" x14ac:dyDescent="0.25">
      <c r="A1155" s="14" t="s">
        <v>433</v>
      </c>
      <c r="B1155" s="14" t="s">
        <v>1090</v>
      </c>
      <c r="C1155" s="15" t="s">
        <v>1091</v>
      </c>
      <c r="D1155" s="16" t="s">
        <v>21</v>
      </c>
      <c r="E1155" s="16" t="s">
        <v>47</v>
      </c>
      <c r="F1155" s="17">
        <v>1</v>
      </c>
      <c r="G1155" s="18">
        <v>4.3899999999999997</v>
      </c>
      <c r="H1155" s="18">
        <v>4.3899999999999997</v>
      </c>
    </row>
    <row r="1156" spans="1:8" ht="21" customHeight="1" x14ac:dyDescent="0.25">
      <c r="A1156" s="14" t="s">
        <v>433</v>
      </c>
      <c r="B1156" s="14" t="s">
        <v>1092</v>
      </c>
      <c r="C1156" s="15" t="s">
        <v>1093</v>
      </c>
      <c r="D1156" s="16" t="s">
        <v>21</v>
      </c>
      <c r="E1156" s="16" t="s">
        <v>47</v>
      </c>
      <c r="F1156" s="17">
        <v>1</v>
      </c>
      <c r="G1156" s="18">
        <v>10.87</v>
      </c>
      <c r="H1156" s="18">
        <v>10.87</v>
      </c>
    </row>
    <row r="1157" spans="1:8" ht="29.1" customHeight="1" x14ac:dyDescent="0.25">
      <c r="A1157" s="14" t="s">
        <v>433</v>
      </c>
      <c r="B1157" s="14" t="s">
        <v>1094</v>
      </c>
      <c r="C1157" s="15" t="s">
        <v>1095</v>
      </c>
      <c r="D1157" s="16" t="s">
        <v>21</v>
      </c>
      <c r="E1157" s="16" t="s">
        <v>47</v>
      </c>
      <c r="F1157" s="17">
        <v>5.7500000000000002E-2</v>
      </c>
      <c r="G1157" s="18">
        <v>26.57</v>
      </c>
      <c r="H1157" s="18">
        <v>1.52</v>
      </c>
    </row>
    <row r="1158" spans="1:8" ht="21" customHeight="1" x14ac:dyDescent="0.25">
      <c r="A1158" s="14" t="s">
        <v>433</v>
      </c>
      <c r="B1158" s="14" t="s">
        <v>965</v>
      </c>
      <c r="C1158" s="15" t="s">
        <v>966</v>
      </c>
      <c r="D1158" s="16" t="s">
        <v>21</v>
      </c>
      <c r="E1158" s="16" t="s">
        <v>699</v>
      </c>
      <c r="F1158" s="17">
        <v>8.2681630000000006E-2</v>
      </c>
      <c r="G1158" s="18">
        <v>22.95</v>
      </c>
      <c r="H1158" s="18">
        <v>1.89</v>
      </c>
    </row>
    <row r="1159" spans="1:8" ht="21" customHeight="1" x14ac:dyDescent="0.25">
      <c r="A1159" s="14" t="s">
        <v>433</v>
      </c>
      <c r="B1159" s="14" t="s">
        <v>967</v>
      </c>
      <c r="C1159" s="15" t="s">
        <v>968</v>
      </c>
      <c r="D1159" s="16" t="s">
        <v>21</v>
      </c>
      <c r="E1159" s="16" t="s">
        <v>699</v>
      </c>
      <c r="F1159" s="17">
        <v>8.3254590000000003E-2</v>
      </c>
      <c r="G1159" s="18">
        <v>27.24</v>
      </c>
      <c r="H1159" s="18">
        <v>2.2599999999999998</v>
      </c>
    </row>
    <row r="1160" spans="1:8" ht="15" customHeight="1" x14ac:dyDescent="0.25">
      <c r="A1160" s="45"/>
      <c r="B1160" s="45"/>
      <c r="C1160" s="45"/>
      <c r="D1160" s="45"/>
      <c r="E1160" s="45"/>
      <c r="F1160" s="91" t="s">
        <v>692</v>
      </c>
      <c r="G1160" s="91"/>
      <c r="H1160" s="19">
        <v>20.93</v>
      </c>
    </row>
    <row r="1161" spans="1:8" ht="15" customHeight="1" x14ac:dyDescent="0.25">
      <c r="A1161" s="45"/>
      <c r="B1161" s="45"/>
      <c r="C1161" s="45"/>
      <c r="D1161" s="45"/>
      <c r="E1161" s="45"/>
      <c r="F1161" s="91" t="s">
        <v>693</v>
      </c>
      <c r="G1161" s="91"/>
      <c r="H1161" s="19">
        <v>5.24</v>
      </c>
    </row>
    <row r="1162" spans="1:8" ht="15" customHeight="1" x14ac:dyDescent="0.25">
      <c r="A1162" s="45"/>
      <c r="B1162" s="45"/>
      <c r="C1162" s="45"/>
      <c r="D1162" s="45"/>
      <c r="E1162" s="45"/>
      <c r="F1162" s="91" t="s">
        <v>694</v>
      </c>
      <c r="G1162" s="91"/>
      <c r="H1162" s="19">
        <v>26.17</v>
      </c>
    </row>
    <row r="1163" spans="1:8" ht="15" customHeight="1" x14ac:dyDescent="0.25">
      <c r="A1163" s="45"/>
      <c r="B1163" s="45"/>
      <c r="C1163" s="45"/>
      <c r="D1163" s="45"/>
      <c r="E1163" s="45"/>
      <c r="F1163" s="91" t="s">
        <v>695</v>
      </c>
      <c r="G1163" s="91"/>
      <c r="H1163" s="19">
        <v>78.510000000000005</v>
      </c>
    </row>
    <row r="1164" spans="1:8" ht="45" customHeight="1" x14ac:dyDescent="0.25">
      <c r="A1164" s="11" t="s">
        <v>436</v>
      </c>
      <c r="B1164" s="11" t="s">
        <v>436</v>
      </c>
      <c r="C1164" s="12" t="s">
        <v>437</v>
      </c>
      <c r="D1164" s="11" t="s">
        <v>21</v>
      </c>
      <c r="E1164" s="11" t="s">
        <v>47</v>
      </c>
      <c r="F1164" s="11"/>
      <c r="G1164" s="13">
        <v>13.08</v>
      </c>
      <c r="H1164" s="13">
        <v>26.16</v>
      </c>
    </row>
    <row r="1165" spans="1:8" ht="21" customHeight="1" x14ac:dyDescent="0.25">
      <c r="A1165" s="14" t="s">
        <v>436</v>
      </c>
      <c r="B1165" s="14" t="s">
        <v>979</v>
      </c>
      <c r="C1165" s="15" t="s">
        <v>980</v>
      </c>
      <c r="D1165" s="16" t="s">
        <v>21</v>
      </c>
      <c r="E1165" s="16" t="s">
        <v>47</v>
      </c>
      <c r="F1165" s="17">
        <v>9.9000000000000008E-3</v>
      </c>
      <c r="G1165" s="18">
        <v>64.39</v>
      </c>
      <c r="H1165" s="18">
        <v>0.63</v>
      </c>
    </row>
    <row r="1166" spans="1:8" ht="21" customHeight="1" x14ac:dyDescent="0.25">
      <c r="A1166" s="14" t="s">
        <v>436</v>
      </c>
      <c r="B1166" s="14" t="s">
        <v>1096</v>
      </c>
      <c r="C1166" s="15" t="s">
        <v>1097</v>
      </c>
      <c r="D1166" s="16" t="s">
        <v>21</v>
      </c>
      <c r="E1166" s="16" t="s">
        <v>47</v>
      </c>
      <c r="F1166" s="17">
        <v>1</v>
      </c>
      <c r="G1166" s="18">
        <v>5.66</v>
      </c>
      <c r="H1166" s="18">
        <v>5.66</v>
      </c>
    </row>
    <row r="1167" spans="1:8" ht="15" customHeight="1" x14ac:dyDescent="0.25">
      <c r="A1167" s="14" t="s">
        <v>436</v>
      </c>
      <c r="B1167" s="14" t="s">
        <v>961</v>
      </c>
      <c r="C1167" s="15" t="s">
        <v>962</v>
      </c>
      <c r="D1167" s="16" t="s">
        <v>21</v>
      </c>
      <c r="E1167" s="16" t="s">
        <v>47</v>
      </c>
      <c r="F1167" s="17">
        <v>7.1000000000000004E-3</v>
      </c>
      <c r="G1167" s="18">
        <v>2</v>
      </c>
      <c r="H1167" s="18">
        <v>0.01</v>
      </c>
    </row>
    <row r="1168" spans="1:8" ht="21" customHeight="1" x14ac:dyDescent="0.25">
      <c r="A1168" s="14" t="s">
        <v>436</v>
      </c>
      <c r="B1168" s="14" t="s">
        <v>981</v>
      </c>
      <c r="C1168" s="15" t="s">
        <v>982</v>
      </c>
      <c r="D1168" s="16" t="s">
        <v>21</v>
      </c>
      <c r="E1168" s="16" t="s">
        <v>47</v>
      </c>
      <c r="F1168" s="17">
        <v>1.4999999999999999E-2</v>
      </c>
      <c r="G1168" s="18">
        <v>72.94</v>
      </c>
      <c r="H1168" s="18">
        <v>1.0900000000000001</v>
      </c>
    </row>
    <row r="1169" spans="1:8" ht="21" customHeight="1" x14ac:dyDescent="0.25">
      <c r="A1169" s="14" t="s">
        <v>436</v>
      </c>
      <c r="B1169" s="14" t="s">
        <v>965</v>
      </c>
      <c r="C1169" s="15" t="s">
        <v>966</v>
      </c>
      <c r="D1169" s="16" t="s">
        <v>21</v>
      </c>
      <c r="E1169" s="16" t="s">
        <v>699</v>
      </c>
      <c r="F1169" s="17">
        <v>0.11363337</v>
      </c>
      <c r="G1169" s="18">
        <v>22.95</v>
      </c>
      <c r="H1169" s="18">
        <v>2.6</v>
      </c>
    </row>
    <row r="1170" spans="1:8" ht="21" customHeight="1" x14ac:dyDescent="0.25">
      <c r="A1170" s="14" t="s">
        <v>436</v>
      </c>
      <c r="B1170" s="14" t="s">
        <v>967</v>
      </c>
      <c r="C1170" s="15" t="s">
        <v>968</v>
      </c>
      <c r="D1170" s="16" t="s">
        <v>21</v>
      </c>
      <c r="E1170" s="16" t="s">
        <v>699</v>
      </c>
      <c r="F1170" s="17">
        <v>0.11370199</v>
      </c>
      <c r="G1170" s="18">
        <v>27.24</v>
      </c>
      <c r="H1170" s="18">
        <v>3.09</v>
      </c>
    </row>
    <row r="1171" spans="1:8" ht="15" customHeight="1" x14ac:dyDescent="0.25">
      <c r="A1171" s="45"/>
      <c r="B1171" s="45"/>
      <c r="C1171" s="45"/>
      <c r="D1171" s="45"/>
      <c r="E1171" s="45"/>
      <c r="F1171" s="91" t="s">
        <v>692</v>
      </c>
      <c r="G1171" s="91"/>
      <c r="H1171" s="19">
        <v>13.08</v>
      </c>
    </row>
    <row r="1172" spans="1:8" ht="15" customHeight="1" x14ac:dyDescent="0.25">
      <c r="A1172" s="45"/>
      <c r="B1172" s="45"/>
      <c r="C1172" s="45"/>
      <c r="D1172" s="45"/>
      <c r="E1172" s="45"/>
      <c r="F1172" s="91" t="s">
        <v>693</v>
      </c>
      <c r="G1172" s="91"/>
      <c r="H1172" s="19">
        <v>3.28</v>
      </c>
    </row>
    <row r="1173" spans="1:8" ht="15" customHeight="1" x14ac:dyDescent="0.25">
      <c r="A1173" s="45"/>
      <c r="B1173" s="45"/>
      <c r="C1173" s="45"/>
      <c r="D1173" s="45"/>
      <c r="E1173" s="45"/>
      <c r="F1173" s="91" t="s">
        <v>694</v>
      </c>
      <c r="G1173" s="91"/>
      <c r="H1173" s="19">
        <v>16.36</v>
      </c>
    </row>
    <row r="1174" spans="1:8" ht="15" customHeight="1" x14ac:dyDescent="0.25">
      <c r="A1174" s="45"/>
      <c r="B1174" s="45"/>
      <c r="C1174" s="45"/>
      <c r="D1174" s="45"/>
      <c r="E1174" s="45"/>
      <c r="F1174" s="91" t="s">
        <v>695</v>
      </c>
      <c r="G1174" s="91"/>
      <c r="H1174" s="19">
        <v>32.72</v>
      </c>
    </row>
    <row r="1175" spans="1:8" ht="45" customHeight="1" x14ac:dyDescent="0.25">
      <c r="A1175" s="11" t="s">
        <v>439</v>
      </c>
      <c r="B1175" s="11" t="s">
        <v>439</v>
      </c>
      <c r="C1175" s="12" t="s">
        <v>440</v>
      </c>
      <c r="D1175" s="11" t="s">
        <v>21</v>
      </c>
      <c r="E1175" s="11" t="s">
        <v>47</v>
      </c>
      <c r="F1175" s="11"/>
      <c r="G1175" s="13">
        <v>46.73</v>
      </c>
      <c r="H1175" s="13">
        <v>93.46</v>
      </c>
    </row>
    <row r="1176" spans="1:8" ht="21" customHeight="1" x14ac:dyDescent="0.25">
      <c r="A1176" s="14" t="s">
        <v>439</v>
      </c>
      <c r="B1176" s="14" t="s">
        <v>1090</v>
      </c>
      <c r="C1176" s="15" t="s">
        <v>1091</v>
      </c>
      <c r="D1176" s="16" t="s">
        <v>21</v>
      </c>
      <c r="E1176" s="16" t="s">
        <v>47</v>
      </c>
      <c r="F1176" s="17">
        <v>2</v>
      </c>
      <c r="G1176" s="18">
        <v>4.3899999999999997</v>
      </c>
      <c r="H1176" s="18">
        <v>8.7799999999999994</v>
      </c>
    </row>
    <row r="1177" spans="1:8" ht="21" customHeight="1" x14ac:dyDescent="0.25">
      <c r="A1177" s="14" t="s">
        <v>439</v>
      </c>
      <c r="B1177" s="14" t="s">
        <v>1098</v>
      </c>
      <c r="C1177" s="15" t="s">
        <v>1099</v>
      </c>
      <c r="D1177" s="16" t="s">
        <v>21</v>
      </c>
      <c r="E1177" s="16" t="s">
        <v>47</v>
      </c>
      <c r="F1177" s="17">
        <v>1</v>
      </c>
      <c r="G1177" s="18">
        <v>26.26</v>
      </c>
      <c r="H1177" s="18">
        <v>26.26</v>
      </c>
    </row>
    <row r="1178" spans="1:8" ht="29.1" customHeight="1" x14ac:dyDescent="0.25">
      <c r="A1178" s="14" t="s">
        <v>439</v>
      </c>
      <c r="B1178" s="14" t="s">
        <v>1094</v>
      </c>
      <c r="C1178" s="15" t="s">
        <v>1095</v>
      </c>
      <c r="D1178" s="16" t="s">
        <v>21</v>
      </c>
      <c r="E1178" s="16" t="s">
        <v>47</v>
      </c>
      <c r="F1178" s="17">
        <v>0.115</v>
      </c>
      <c r="G1178" s="18">
        <v>26.57</v>
      </c>
      <c r="H1178" s="18">
        <v>3.05</v>
      </c>
    </row>
    <row r="1179" spans="1:8" ht="21" customHeight="1" x14ac:dyDescent="0.25">
      <c r="A1179" s="14" t="s">
        <v>439</v>
      </c>
      <c r="B1179" s="14" t="s">
        <v>965</v>
      </c>
      <c r="C1179" s="15" t="s">
        <v>966</v>
      </c>
      <c r="D1179" s="16" t="s">
        <v>21</v>
      </c>
      <c r="E1179" s="16" t="s">
        <v>699</v>
      </c>
      <c r="F1179" s="17">
        <v>0.17232739</v>
      </c>
      <c r="G1179" s="18">
        <v>22.95</v>
      </c>
      <c r="H1179" s="18">
        <v>3.95</v>
      </c>
    </row>
    <row r="1180" spans="1:8" ht="21" customHeight="1" x14ac:dyDescent="0.25">
      <c r="A1180" s="14" t="s">
        <v>439</v>
      </c>
      <c r="B1180" s="14" t="s">
        <v>967</v>
      </c>
      <c r="C1180" s="15" t="s">
        <v>968</v>
      </c>
      <c r="D1180" s="16" t="s">
        <v>21</v>
      </c>
      <c r="E1180" s="16" t="s">
        <v>699</v>
      </c>
      <c r="F1180" s="17">
        <v>0.17246463000000001</v>
      </c>
      <c r="G1180" s="18">
        <v>27.24</v>
      </c>
      <c r="H1180" s="18">
        <v>4.6900000000000004</v>
      </c>
    </row>
    <row r="1181" spans="1:8" ht="15" customHeight="1" x14ac:dyDescent="0.25">
      <c r="A1181" s="45"/>
      <c r="B1181" s="45"/>
      <c r="C1181" s="45"/>
      <c r="D1181" s="45"/>
      <c r="E1181" s="45"/>
      <c r="F1181" s="91" t="s">
        <v>692</v>
      </c>
      <c r="G1181" s="91"/>
      <c r="H1181" s="19">
        <v>46.73</v>
      </c>
    </row>
    <row r="1182" spans="1:8" ht="15" customHeight="1" x14ac:dyDescent="0.25">
      <c r="A1182" s="45"/>
      <c r="B1182" s="45"/>
      <c r="C1182" s="45"/>
      <c r="D1182" s="45"/>
      <c r="E1182" s="45"/>
      <c r="F1182" s="91" t="s">
        <v>693</v>
      </c>
      <c r="G1182" s="91"/>
      <c r="H1182" s="19">
        <v>11.71</v>
      </c>
    </row>
    <row r="1183" spans="1:8" ht="15" customHeight="1" x14ac:dyDescent="0.25">
      <c r="A1183" s="45"/>
      <c r="B1183" s="45"/>
      <c r="C1183" s="45"/>
      <c r="D1183" s="45"/>
      <c r="E1183" s="45"/>
      <c r="F1183" s="91" t="s">
        <v>694</v>
      </c>
      <c r="G1183" s="91"/>
      <c r="H1183" s="19">
        <v>58.44</v>
      </c>
    </row>
    <row r="1184" spans="1:8" ht="15" customHeight="1" x14ac:dyDescent="0.25">
      <c r="A1184" s="45"/>
      <c r="B1184" s="45"/>
      <c r="C1184" s="45"/>
      <c r="D1184" s="45"/>
      <c r="E1184" s="45"/>
      <c r="F1184" s="91" t="s">
        <v>695</v>
      </c>
      <c r="G1184" s="91"/>
      <c r="H1184" s="19">
        <v>116.88</v>
      </c>
    </row>
    <row r="1185" spans="1:8" ht="20.100000000000001" customHeight="1" x14ac:dyDescent="0.25">
      <c r="A1185" s="11" t="s">
        <v>442</v>
      </c>
      <c r="B1185" s="11" t="s">
        <v>442</v>
      </c>
      <c r="C1185" s="12" t="s">
        <v>443</v>
      </c>
      <c r="D1185" s="11" t="s">
        <v>73</v>
      </c>
      <c r="E1185" s="11" t="s">
        <v>47</v>
      </c>
      <c r="F1185" s="11"/>
      <c r="G1185" s="13">
        <v>20.05</v>
      </c>
      <c r="H1185" s="13">
        <v>20.05</v>
      </c>
    </row>
    <row r="1186" spans="1:8" ht="15" customHeight="1" x14ac:dyDescent="0.25">
      <c r="A1186" s="14" t="s">
        <v>442</v>
      </c>
      <c r="B1186" s="14" t="s">
        <v>1019</v>
      </c>
      <c r="C1186" s="15" t="s">
        <v>1020</v>
      </c>
      <c r="D1186" s="16" t="s">
        <v>73</v>
      </c>
      <c r="E1186" s="16" t="s">
        <v>714</v>
      </c>
      <c r="F1186" s="17">
        <v>0.12351812</v>
      </c>
      <c r="G1186" s="18">
        <v>3.82</v>
      </c>
      <c r="H1186" s="18">
        <v>0.47</v>
      </c>
    </row>
    <row r="1187" spans="1:8" ht="15" customHeight="1" x14ac:dyDescent="0.25">
      <c r="A1187" s="14" t="s">
        <v>442</v>
      </c>
      <c r="B1187" s="14" t="s">
        <v>754</v>
      </c>
      <c r="C1187" s="15" t="s">
        <v>755</v>
      </c>
      <c r="D1187" s="16" t="s">
        <v>73</v>
      </c>
      <c r="E1187" s="16" t="s">
        <v>714</v>
      </c>
      <c r="F1187" s="17">
        <v>0.12355861</v>
      </c>
      <c r="G1187" s="18">
        <v>3.88</v>
      </c>
      <c r="H1187" s="18">
        <v>0.47</v>
      </c>
    </row>
    <row r="1188" spans="1:8" ht="21" customHeight="1" x14ac:dyDescent="0.25">
      <c r="A1188" s="14" t="s">
        <v>442</v>
      </c>
      <c r="B1188" s="14" t="s">
        <v>1100</v>
      </c>
      <c r="C1188" s="15" t="s">
        <v>1101</v>
      </c>
      <c r="D1188" s="16" t="s">
        <v>73</v>
      </c>
      <c r="E1188" s="16" t="s">
        <v>683</v>
      </c>
      <c r="F1188" s="17">
        <v>1</v>
      </c>
      <c r="G1188" s="18">
        <v>1.62</v>
      </c>
      <c r="H1188" s="18">
        <v>1.62</v>
      </c>
    </row>
    <row r="1189" spans="1:8" ht="15" customHeight="1" x14ac:dyDescent="0.25">
      <c r="A1189" s="14" t="s">
        <v>442</v>
      </c>
      <c r="B1189" s="14" t="s">
        <v>1102</v>
      </c>
      <c r="C1189" s="15" t="s">
        <v>1103</v>
      </c>
      <c r="D1189" s="16" t="s">
        <v>73</v>
      </c>
      <c r="E1189" s="16" t="s">
        <v>683</v>
      </c>
      <c r="F1189" s="17">
        <v>1</v>
      </c>
      <c r="G1189" s="18">
        <v>13.15</v>
      </c>
      <c r="H1189" s="18">
        <v>13.15</v>
      </c>
    </row>
    <row r="1190" spans="1:8" ht="15" customHeight="1" x14ac:dyDescent="0.25">
      <c r="A1190" s="14" t="s">
        <v>442</v>
      </c>
      <c r="B1190" s="14" t="s">
        <v>1104</v>
      </c>
      <c r="C1190" s="15" t="s">
        <v>1105</v>
      </c>
      <c r="D1190" s="16" t="s">
        <v>73</v>
      </c>
      <c r="E1190" s="16" t="s">
        <v>711</v>
      </c>
      <c r="F1190" s="17">
        <v>0.01</v>
      </c>
      <c r="G1190" s="18">
        <v>56.83</v>
      </c>
      <c r="H1190" s="18">
        <v>0.56000000000000005</v>
      </c>
    </row>
    <row r="1191" spans="1:8" ht="15" customHeight="1" x14ac:dyDescent="0.25">
      <c r="A1191" s="14" t="s">
        <v>442</v>
      </c>
      <c r="B1191" s="14" t="s">
        <v>1028</v>
      </c>
      <c r="C1191" s="15" t="s">
        <v>1029</v>
      </c>
      <c r="D1191" s="16" t="s">
        <v>73</v>
      </c>
      <c r="E1191" s="16" t="s">
        <v>714</v>
      </c>
      <c r="F1191" s="17">
        <v>0.12613592000000001</v>
      </c>
      <c r="G1191" s="18">
        <v>17.02</v>
      </c>
      <c r="H1191" s="18">
        <v>2.14</v>
      </c>
    </row>
    <row r="1192" spans="1:8" ht="15" customHeight="1" x14ac:dyDescent="0.25">
      <c r="A1192" s="14" t="s">
        <v>442</v>
      </c>
      <c r="B1192" s="14" t="s">
        <v>758</v>
      </c>
      <c r="C1192" s="15" t="s">
        <v>759</v>
      </c>
      <c r="D1192" s="16" t="s">
        <v>73</v>
      </c>
      <c r="E1192" s="16" t="s">
        <v>714</v>
      </c>
      <c r="F1192" s="17">
        <v>0.12613592000000001</v>
      </c>
      <c r="G1192" s="18">
        <v>13.04</v>
      </c>
      <c r="H1192" s="18">
        <v>1.64</v>
      </c>
    </row>
    <row r="1193" spans="1:8" ht="15" customHeight="1" x14ac:dyDescent="0.25">
      <c r="A1193" s="45"/>
      <c r="B1193" s="45"/>
      <c r="C1193" s="45"/>
      <c r="D1193" s="45"/>
      <c r="E1193" s="45"/>
      <c r="F1193" s="91" t="s">
        <v>692</v>
      </c>
      <c r="G1193" s="91"/>
      <c r="H1193" s="19">
        <v>20.05</v>
      </c>
    </row>
    <row r="1194" spans="1:8" ht="15" customHeight="1" x14ac:dyDescent="0.25">
      <c r="A1194" s="45"/>
      <c r="B1194" s="45"/>
      <c r="C1194" s="45"/>
      <c r="D1194" s="45"/>
      <c r="E1194" s="45"/>
      <c r="F1194" s="91" t="s">
        <v>693</v>
      </c>
      <c r="G1194" s="91"/>
      <c r="H1194" s="19">
        <v>5.0199999999999996</v>
      </c>
    </row>
    <row r="1195" spans="1:8" ht="15" customHeight="1" x14ac:dyDescent="0.25">
      <c r="A1195" s="45"/>
      <c r="B1195" s="45"/>
      <c r="C1195" s="45"/>
      <c r="D1195" s="45"/>
      <c r="E1195" s="45"/>
      <c r="F1195" s="91" t="s">
        <v>694</v>
      </c>
      <c r="G1195" s="91"/>
      <c r="H1195" s="19">
        <v>25.07</v>
      </c>
    </row>
    <row r="1196" spans="1:8" ht="15" customHeight="1" x14ac:dyDescent="0.25">
      <c r="A1196" s="45"/>
      <c r="B1196" s="45"/>
      <c r="C1196" s="45"/>
      <c r="D1196" s="45"/>
      <c r="E1196" s="45"/>
      <c r="F1196" s="91" t="s">
        <v>695</v>
      </c>
      <c r="G1196" s="91"/>
      <c r="H1196" s="19">
        <v>25.07</v>
      </c>
    </row>
    <row r="1197" spans="1:8" ht="20.100000000000001" customHeight="1" x14ac:dyDescent="0.25">
      <c r="A1197" s="11" t="s">
        <v>445</v>
      </c>
      <c r="B1197" s="11" t="s">
        <v>445</v>
      </c>
      <c r="C1197" s="12" t="s">
        <v>446</v>
      </c>
      <c r="D1197" s="11" t="s">
        <v>73</v>
      </c>
      <c r="E1197" s="11" t="s">
        <v>47</v>
      </c>
      <c r="F1197" s="11"/>
      <c r="G1197" s="13">
        <v>64.510000000000005</v>
      </c>
      <c r="H1197" s="13">
        <v>64.510000000000005</v>
      </c>
    </row>
    <row r="1198" spans="1:8" ht="15" customHeight="1" x14ac:dyDescent="0.25">
      <c r="A1198" s="14" t="s">
        <v>445</v>
      </c>
      <c r="B1198" s="14" t="s">
        <v>1019</v>
      </c>
      <c r="C1198" s="15" t="s">
        <v>1020</v>
      </c>
      <c r="D1198" s="16" t="s">
        <v>73</v>
      </c>
      <c r="E1198" s="16" t="s">
        <v>714</v>
      </c>
      <c r="F1198" s="17">
        <v>0.20313927000000001</v>
      </c>
      <c r="G1198" s="18">
        <v>3.82</v>
      </c>
      <c r="H1198" s="18">
        <v>0.77</v>
      </c>
    </row>
    <row r="1199" spans="1:8" ht="15" customHeight="1" x14ac:dyDescent="0.25">
      <c r="A1199" s="14" t="s">
        <v>445</v>
      </c>
      <c r="B1199" s="14" t="s">
        <v>754</v>
      </c>
      <c r="C1199" s="15" t="s">
        <v>755</v>
      </c>
      <c r="D1199" s="16" t="s">
        <v>73</v>
      </c>
      <c r="E1199" s="16" t="s">
        <v>714</v>
      </c>
      <c r="F1199" s="17">
        <v>0.20322024999999999</v>
      </c>
      <c r="G1199" s="18">
        <v>3.88</v>
      </c>
      <c r="H1199" s="18">
        <v>0.78</v>
      </c>
    </row>
    <row r="1200" spans="1:8" ht="21" customHeight="1" x14ac:dyDescent="0.25">
      <c r="A1200" s="14" t="s">
        <v>445</v>
      </c>
      <c r="B1200" s="14" t="s">
        <v>1106</v>
      </c>
      <c r="C1200" s="15" t="s">
        <v>1107</v>
      </c>
      <c r="D1200" s="16" t="s">
        <v>73</v>
      </c>
      <c r="E1200" s="16" t="s">
        <v>683</v>
      </c>
      <c r="F1200" s="17">
        <v>1</v>
      </c>
      <c r="G1200" s="18">
        <v>2.87</v>
      </c>
      <c r="H1200" s="18">
        <v>2.87</v>
      </c>
    </row>
    <row r="1201" spans="1:8" ht="15" customHeight="1" x14ac:dyDescent="0.25">
      <c r="A1201" s="14" t="s">
        <v>445</v>
      </c>
      <c r="B1201" s="14" t="s">
        <v>1108</v>
      </c>
      <c r="C1201" s="15" t="s">
        <v>1109</v>
      </c>
      <c r="D1201" s="16" t="s">
        <v>73</v>
      </c>
      <c r="E1201" s="16" t="s">
        <v>683</v>
      </c>
      <c r="F1201" s="17">
        <v>1</v>
      </c>
      <c r="G1201" s="18">
        <v>52.58</v>
      </c>
      <c r="H1201" s="18">
        <v>52.58</v>
      </c>
    </row>
    <row r="1202" spans="1:8" ht="15" customHeight="1" x14ac:dyDescent="0.25">
      <c r="A1202" s="14" t="s">
        <v>445</v>
      </c>
      <c r="B1202" s="14" t="s">
        <v>1104</v>
      </c>
      <c r="C1202" s="15" t="s">
        <v>1105</v>
      </c>
      <c r="D1202" s="16" t="s">
        <v>73</v>
      </c>
      <c r="E1202" s="16" t="s">
        <v>711</v>
      </c>
      <c r="F1202" s="17">
        <v>2.3E-2</v>
      </c>
      <c r="G1202" s="18">
        <v>56.83</v>
      </c>
      <c r="H1202" s="18">
        <v>1.3</v>
      </c>
    </row>
    <row r="1203" spans="1:8" ht="15" customHeight="1" x14ac:dyDescent="0.25">
      <c r="A1203" s="14" t="s">
        <v>445</v>
      </c>
      <c r="B1203" s="14" t="s">
        <v>1028</v>
      </c>
      <c r="C1203" s="15" t="s">
        <v>1029</v>
      </c>
      <c r="D1203" s="16" t="s">
        <v>73</v>
      </c>
      <c r="E1203" s="16" t="s">
        <v>714</v>
      </c>
      <c r="F1203" s="17">
        <v>0.20719978999999999</v>
      </c>
      <c r="G1203" s="18">
        <v>17.02</v>
      </c>
      <c r="H1203" s="18">
        <v>3.52</v>
      </c>
    </row>
    <row r="1204" spans="1:8" ht="15" customHeight="1" x14ac:dyDescent="0.25">
      <c r="A1204" s="14" t="s">
        <v>445</v>
      </c>
      <c r="B1204" s="14" t="s">
        <v>758</v>
      </c>
      <c r="C1204" s="15" t="s">
        <v>759</v>
      </c>
      <c r="D1204" s="16" t="s">
        <v>73</v>
      </c>
      <c r="E1204" s="16" t="s">
        <v>714</v>
      </c>
      <c r="F1204" s="17">
        <v>0.20684113000000001</v>
      </c>
      <c r="G1204" s="18">
        <v>13.04</v>
      </c>
      <c r="H1204" s="18">
        <v>2.69</v>
      </c>
    </row>
    <row r="1205" spans="1:8" ht="15" customHeight="1" x14ac:dyDescent="0.25">
      <c r="A1205" s="45"/>
      <c r="B1205" s="45"/>
      <c r="C1205" s="45"/>
      <c r="D1205" s="45"/>
      <c r="E1205" s="45"/>
      <c r="F1205" s="91" t="s">
        <v>692</v>
      </c>
      <c r="G1205" s="91"/>
      <c r="H1205" s="19">
        <v>64.510000000000005</v>
      </c>
    </row>
    <row r="1206" spans="1:8" ht="15" customHeight="1" x14ac:dyDescent="0.25">
      <c r="A1206" s="45"/>
      <c r="B1206" s="45"/>
      <c r="C1206" s="45"/>
      <c r="D1206" s="45"/>
      <c r="E1206" s="45"/>
      <c r="F1206" s="91" t="s">
        <v>693</v>
      </c>
      <c r="G1206" s="91"/>
      <c r="H1206" s="19">
        <v>16.16</v>
      </c>
    </row>
    <row r="1207" spans="1:8" ht="15" customHeight="1" x14ac:dyDescent="0.25">
      <c r="A1207" s="45"/>
      <c r="B1207" s="45"/>
      <c r="C1207" s="45"/>
      <c r="D1207" s="45"/>
      <c r="E1207" s="45"/>
      <c r="F1207" s="91" t="s">
        <v>694</v>
      </c>
      <c r="G1207" s="91"/>
      <c r="H1207" s="19">
        <v>80.67</v>
      </c>
    </row>
    <row r="1208" spans="1:8" ht="15" customHeight="1" x14ac:dyDescent="0.25">
      <c r="A1208" s="45"/>
      <c r="B1208" s="45"/>
      <c r="C1208" s="45"/>
      <c r="D1208" s="45"/>
      <c r="E1208" s="45"/>
      <c r="F1208" s="91" t="s">
        <v>695</v>
      </c>
      <c r="G1208" s="91"/>
      <c r="H1208" s="19">
        <v>80.67</v>
      </c>
    </row>
    <row r="1209" spans="1:8" ht="45" customHeight="1" x14ac:dyDescent="0.25">
      <c r="A1209" s="11" t="s">
        <v>448</v>
      </c>
      <c r="B1209" s="11" t="s">
        <v>448</v>
      </c>
      <c r="C1209" s="12" t="s">
        <v>449</v>
      </c>
      <c r="D1209" s="11" t="s">
        <v>21</v>
      </c>
      <c r="E1209" s="11" t="s">
        <v>47</v>
      </c>
      <c r="F1209" s="11"/>
      <c r="G1209" s="13">
        <v>10.06</v>
      </c>
      <c r="H1209" s="13">
        <v>30.18</v>
      </c>
    </row>
    <row r="1210" spans="1:8" ht="21" customHeight="1" x14ac:dyDescent="0.25">
      <c r="A1210" s="14" t="s">
        <v>448</v>
      </c>
      <c r="B1210" s="14" t="s">
        <v>979</v>
      </c>
      <c r="C1210" s="15" t="s">
        <v>980</v>
      </c>
      <c r="D1210" s="16" t="s">
        <v>21</v>
      </c>
      <c r="E1210" s="16" t="s">
        <v>47</v>
      </c>
      <c r="F1210" s="17">
        <v>9.9000000000000008E-3</v>
      </c>
      <c r="G1210" s="18">
        <v>64.39</v>
      </c>
      <c r="H1210" s="18">
        <v>0.63</v>
      </c>
    </row>
    <row r="1211" spans="1:8" ht="21" customHeight="1" x14ac:dyDescent="0.25">
      <c r="A1211" s="14" t="s">
        <v>448</v>
      </c>
      <c r="B1211" s="14" t="s">
        <v>1110</v>
      </c>
      <c r="C1211" s="15" t="s">
        <v>1111</v>
      </c>
      <c r="D1211" s="16" t="s">
        <v>21</v>
      </c>
      <c r="E1211" s="16" t="s">
        <v>47</v>
      </c>
      <c r="F1211" s="17">
        <v>1</v>
      </c>
      <c r="G1211" s="18">
        <v>2.63</v>
      </c>
      <c r="H1211" s="18">
        <v>2.63</v>
      </c>
    </row>
    <row r="1212" spans="1:8" ht="15" customHeight="1" x14ac:dyDescent="0.25">
      <c r="A1212" s="14" t="s">
        <v>448</v>
      </c>
      <c r="B1212" s="14" t="s">
        <v>961</v>
      </c>
      <c r="C1212" s="15" t="s">
        <v>962</v>
      </c>
      <c r="D1212" s="16" t="s">
        <v>21</v>
      </c>
      <c r="E1212" s="16" t="s">
        <v>47</v>
      </c>
      <c r="F1212" s="17">
        <v>7.1000000000000004E-3</v>
      </c>
      <c r="G1212" s="18">
        <v>2</v>
      </c>
      <c r="H1212" s="18">
        <v>0.01</v>
      </c>
    </row>
    <row r="1213" spans="1:8" ht="21" customHeight="1" x14ac:dyDescent="0.25">
      <c r="A1213" s="14" t="s">
        <v>448</v>
      </c>
      <c r="B1213" s="14" t="s">
        <v>981</v>
      </c>
      <c r="C1213" s="15" t="s">
        <v>982</v>
      </c>
      <c r="D1213" s="16" t="s">
        <v>21</v>
      </c>
      <c r="E1213" s="16" t="s">
        <v>47</v>
      </c>
      <c r="F1213" s="17">
        <v>1.4999999999999999E-2</v>
      </c>
      <c r="G1213" s="18">
        <v>72.94</v>
      </c>
      <c r="H1213" s="18">
        <v>1.0900000000000001</v>
      </c>
    </row>
    <row r="1214" spans="1:8" ht="21" customHeight="1" x14ac:dyDescent="0.25">
      <c r="A1214" s="14" t="s">
        <v>448</v>
      </c>
      <c r="B1214" s="14" t="s">
        <v>965</v>
      </c>
      <c r="C1214" s="15" t="s">
        <v>966</v>
      </c>
      <c r="D1214" s="16" t="s">
        <v>21</v>
      </c>
      <c r="E1214" s="16" t="s">
        <v>699</v>
      </c>
      <c r="F1214" s="17">
        <v>0.11365103</v>
      </c>
      <c r="G1214" s="18">
        <v>22.95</v>
      </c>
      <c r="H1214" s="18">
        <v>2.6</v>
      </c>
    </row>
    <row r="1215" spans="1:8" ht="21" customHeight="1" x14ac:dyDescent="0.25">
      <c r="A1215" s="14" t="s">
        <v>448</v>
      </c>
      <c r="B1215" s="14" t="s">
        <v>967</v>
      </c>
      <c r="C1215" s="15" t="s">
        <v>968</v>
      </c>
      <c r="D1215" s="16" t="s">
        <v>21</v>
      </c>
      <c r="E1215" s="16" t="s">
        <v>699</v>
      </c>
      <c r="F1215" s="17">
        <v>0.11408675</v>
      </c>
      <c r="G1215" s="18">
        <v>27.24</v>
      </c>
      <c r="H1215" s="18">
        <v>3.1</v>
      </c>
    </row>
    <row r="1216" spans="1:8" ht="15" customHeight="1" x14ac:dyDescent="0.25">
      <c r="A1216" s="45"/>
      <c r="B1216" s="45"/>
      <c r="C1216" s="45"/>
      <c r="D1216" s="45"/>
      <c r="E1216" s="45"/>
      <c r="F1216" s="91" t="s">
        <v>692</v>
      </c>
      <c r="G1216" s="91"/>
      <c r="H1216" s="19">
        <v>10.06</v>
      </c>
    </row>
    <row r="1217" spans="1:8" ht="15" customHeight="1" x14ac:dyDescent="0.25">
      <c r="A1217" s="45"/>
      <c r="B1217" s="45"/>
      <c r="C1217" s="45"/>
      <c r="D1217" s="45"/>
      <c r="E1217" s="45"/>
      <c r="F1217" s="91" t="s">
        <v>693</v>
      </c>
      <c r="G1217" s="91"/>
      <c r="H1217" s="19">
        <v>2.52</v>
      </c>
    </row>
    <row r="1218" spans="1:8" ht="15" customHeight="1" x14ac:dyDescent="0.25">
      <c r="A1218" s="45"/>
      <c r="B1218" s="45"/>
      <c r="C1218" s="45"/>
      <c r="D1218" s="45"/>
      <c r="E1218" s="45"/>
      <c r="F1218" s="91" t="s">
        <v>694</v>
      </c>
      <c r="G1218" s="91"/>
      <c r="H1218" s="19">
        <v>12.58</v>
      </c>
    </row>
    <row r="1219" spans="1:8" ht="15" customHeight="1" x14ac:dyDescent="0.25">
      <c r="A1219" s="45"/>
      <c r="B1219" s="45"/>
      <c r="C1219" s="45"/>
      <c r="D1219" s="45"/>
      <c r="E1219" s="45"/>
      <c r="F1219" s="91" t="s">
        <v>695</v>
      </c>
      <c r="G1219" s="91"/>
      <c r="H1219" s="19">
        <v>37.74</v>
      </c>
    </row>
    <row r="1220" spans="1:8" ht="45" customHeight="1" x14ac:dyDescent="0.25">
      <c r="A1220" s="11" t="s">
        <v>451</v>
      </c>
      <c r="B1220" s="11" t="s">
        <v>451</v>
      </c>
      <c r="C1220" s="12" t="s">
        <v>452</v>
      </c>
      <c r="D1220" s="11" t="s">
        <v>21</v>
      </c>
      <c r="E1220" s="11" t="s">
        <v>47</v>
      </c>
      <c r="F1220" s="11"/>
      <c r="G1220" s="13">
        <v>9.81</v>
      </c>
      <c r="H1220" s="13">
        <v>49.05</v>
      </c>
    </row>
    <row r="1221" spans="1:8" ht="21" customHeight="1" x14ac:dyDescent="0.25">
      <c r="A1221" s="14" t="s">
        <v>451</v>
      </c>
      <c r="B1221" s="14" t="s">
        <v>979</v>
      </c>
      <c r="C1221" s="15" t="s">
        <v>980</v>
      </c>
      <c r="D1221" s="16" t="s">
        <v>21</v>
      </c>
      <c r="E1221" s="16" t="s">
        <v>47</v>
      </c>
      <c r="F1221" s="17">
        <v>9.9000000000000008E-3</v>
      </c>
      <c r="G1221" s="18">
        <v>64.39</v>
      </c>
      <c r="H1221" s="18">
        <v>0.63</v>
      </c>
    </row>
    <row r="1222" spans="1:8" ht="29.1" customHeight="1" x14ac:dyDescent="0.25">
      <c r="A1222" s="14" t="s">
        <v>451</v>
      </c>
      <c r="B1222" s="14" t="s">
        <v>1112</v>
      </c>
      <c r="C1222" s="15" t="s">
        <v>1113</v>
      </c>
      <c r="D1222" s="16" t="s">
        <v>21</v>
      </c>
      <c r="E1222" s="16" t="s">
        <v>47</v>
      </c>
      <c r="F1222" s="17">
        <v>1</v>
      </c>
      <c r="G1222" s="18">
        <v>2.38</v>
      </c>
      <c r="H1222" s="18">
        <v>2.38</v>
      </c>
    </row>
    <row r="1223" spans="1:8" ht="15" customHeight="1" x14ac:dyDescent="0.25">
      <c r="A1223" s="14" t="s">
        <v>451</v>
      </c>
      <c r="B1223" s="14" t="s">
        <v>961</v>
      </c>
      <c r="C1223" s="15" t="s">
        <v>962</v>
      </c>
      <c r="D1223" s="16" t="s">
        <v>21</v>
      </c>
      <c r="E1223" s="16" t="s">
        <v>47</v>
      </c>
      <c r="F1223" s="17">
        <v>7.1000000000000004E-3</v>
      </c>
      <c r="G1223" s="18">
        <v>2</v>
      </c>
      <c r="H1223" s="18">
        <v>0.01</v>
      </c>
    </row>
    <row r="1224" spans="1:8" ht="21" customHeight="1" x14ac:dyDescent="0.25">
      <c r="A1224" s="14" t="s">
        <v>451</v>
      </c>
      <c r="B1224" s="14" t="s">
        <v>981</v>
      </c>
      <c r="C1224" s="15" t="s">
        <v>982</v>
      </c>
      <c r="D1224" s="16" t="s">
        <v>21</v>
      </c>
      <c r="E1224" s="16" t="s">
        <v>47</v>
      </c>
      <c r="F1224" s="17">
        <v>1.4999999999999999E-2</v>
      </c>
      <c r="G1224" s="18">
        <v>72.94</v>
      </c>
      <c r="H1224" s="18">
        <v>1.0900000000000001</v>
      </c>
    </row>
    <row r="1225" spans="1:8" ht="21" customHeight="1" x14ac:dyDescent="0.25">
      <c r="A1225" s="14" t="s">
        <v>451</v>
      </c>
      <c r="B1225" s="14" t="s">
        <v>965</v>
      </c>
      <c r="C1225" s="15" t="s">
        <v>966</v>
      </c>
      <c r="D1225" s="16" t="s">
        <v>21</v>
      </c>
      <c r="E1225" s="16" t="s">
        <v>699</v>
      </c>
      <c r="F1225" s="17">
        <v>0.11370659</v>
      </c>
      <c r="G1225" s="18">
        <v>22.95</v>
      </c>
      <c r="H1225" s="18">
        <v>2.6</v>
      </c>
    </row>
    <row r="1226" spans="1:8" ht="21" customHeight="1" x14ac:dyDescent="0.25">
      <c r="A1226" s="14" t="s">
        <v>451</v>
      </c>
      <c r="B1226" s="14" t="s">
        <v>967</v>
      </c>
      <c r="C1226" s="15" t="s">
        <v>968</v>
      </c>
      <c r="D1226" s="16" t="s">
        <v>21</v>
      </c>
      <c r="E1226" s="16" t="s">
        <v>699</v>
      </c>
      <c r="F1226" s="17">
        <v>0.11414231</v>
      </c>
      <c r="G1226" s="18">
        <v>27.24</v>
      </c>
      <c r="H1226" s="18">
        <v>3.1</v>
      </c>
    </row>
    <row r="1227" spans="1:8" ht="15" customHeight="1" x14ac:dyDescent="0.25">
      <c r="A1227" s="45"/>
      <c r="B1227" s="45"/>
      <c r="C1227" s="45"/>
      <c r="D1227" s="45"/>
      <c r="E1227" s="45"/>
      <c r="F1227" s="91" t="s">
        <v>692</v>
      </c>
      <c r="G1227" s="91"/>
      <c r="H1227" s="19">
        <v>9.81</v>
      </c>
    </row>
    <row r="1228" spans="1:8" ht="15" customHeight="1" x14ac:dyDescent="0.25">
      <c r="A1228" s="45"/>
      <c r="B1228" s="45"/>
      <c r="C1228" s="45"/>
      <c r="D1228" s="45"/>
      <c r="E1228" s="45"/>
      <c r="F1228" s="91" t="s">
        <v>693</v>
      </c>
      <c r="G1228" s="91"/>
      <c r="H1228" s="19">
        <v>2.46</v>
      </c>
    </row>
    <row r="1229" spans="1:8" ht="15" customHeight="1" x14ac:dyDescent="0.25">
      <c r="A1229" s="45"/>
      <c r="B1229" s="45"/>
      <c r="C1229" s="45"/>
      <c r="D1229" s="45"/>
      <c r="E1229" s="45"/>
      <c r="F1229" s="91" t="s">
        <v>694</v>
      </c>
      <c r="G1229" s="91"/>
      <c r="H1229" s="19">
        <v>12.27</v>
      </c>
    </row>
    <row r="1230" spans="1:8" ht="15" customHeight="1" x14ac:dyDescent="0.25">
      <c r="A1230" s="45"/>
      <c r="B1230" s="45"/>
      <c r="C1230" s="45"/>
      <c r="D1230" s="45"/>
      <c r="E1230" s="45"/>
      <c r="F1230" s="91" t="s">
        <v>695</v>
      </c>
      <c r="G1230" s="91"/>
      <c r="H1230" s="19">
        <v>61.35</v>
      </c>
    </row>
    <row r="1231" spans="1:8" ht="45" customHeight="1" x14ac:dyDescent="0.25">
      <c r="A1231" s="11" t="s">
        <v>454</v>
      </c>
      <c r="B1231" s="11" t="s">
        <v>454</v>
      </c>
      <c r="C1231" s="12" t="s">
        <v>455</v>
      </c>
      <c r="D1231" s="11" t="s">
        <v>21</v>
      </c>
      <c r="E1231" s="11" t="s">
        <v>47</v>
      </c>
      <c r="F1231" s="11"/>
      <c r="G1231" s="13">
        <v>15.91</v>
      </c>
      <c r="H1231" s="13">
        <v>111.37</v>
      </c>
    </row>
    <row r="1232" spans="1:8" ht="21" customHeight="1" x14ac:dyDescent="0.25">
      <c r="A1232" s="14" t="s">
        <v>454</v>
      </c>
      <c r="B1232" s="14" t="s">
        <v>1114</v>
      </c>
      <c r="C1232" s="15" t="s">
        <v>1115</v>
      </c>
      <c r="D1232" s="16" t="s">
        <v>21</v>
      </c>
      <c r="E1232" s="16" t="s">
        <v>47</v>
      </c>
      <c r="F1232" s="17">
        <v>2</v>
      </c>
      <c r="G1232" s="18">
        <v>2.48</v>
      </c>
      <c r="H1232" s="18">
        <v>4.96</v>
      </c>
    </row>
    <row r="1233" spans="1:8" ht="21" customHeight="1" x14ac:dyDescent="0.25">
      <c r="A1233" s="14" t="s">
        <v>454</v>
      </c>
      <c r="B1233" s="14" t="s">
        <v>1116</v>
      </c>
      <c r="C1233" s="15" t="s">
        <v>1117</v>
      </c>
      <c r="D1233" s="16" t="s">
        <v>21</v>
      </c>
      <c r="E1233" s="16" t="s">
        <v>47</v>
      </c>
      <c r="F1233" s="17">
        <v>1</v>
      </c>
      <c r="G1233" s="18">
        <v>3.45</v>
      </c>
      <c r="H1233" s="18">
        <v>3.45</v>
      </c>
    </row>
    <row r="1234" spans="1:8" ht="29.1" customHeight="1" x14ac:dyDescent="0.25">
      <c r="A1234" s="14" t="s">
        <v>454</v>
      </c>
      <c r="B1234" s="14" t="s">
        <v>1094</v>
      </c>
      <c r="C1234" s="15" t="s">
        <v>1095</v>
      </c>
      <c r="D1234" s="16" t="s">
        <v>21</v>
      </c>
      <c r="E1234" s="16" t="s">
        <v>47</v>
      </c>
      <c r="F1234" s="17">
        <v>0.05</v>
      </c>
      <c r="G1234" s="18">
        <v>26.57</v>
      </c>
      <c r="H1234" s="18">
        <v>1.32</v>
      </c>
    </row>
    <row r="1235" spans="1:8" ht="21" customHeight="1" x14ac:dyDescent="0.25">
      <c r="A1235" s="14" t="s">
        <v>454</v>
      </c>
      <c r="B1235" s="14" t="s">
        <v>965</v>
      </c>
      <c r="C1235" s="15" t="s">
        <v>966</v>
      </c>
      <c r="D1235" s="16" t="s">
        <v>21</v>
      </c>
      <c r="E1235" s="16" t="s">
        <v>699</v>
      </c>
      <c r="F1235" s="17">
        <v>0.12321019</v>
      </c>
      <c r="G1235" s="18">
        <v>22.95</v>
      </c>
      <c r="H1235" s="18">
        <v>2.82</v>
      </c>
    </row>
    <row r="1236" spans="1:8" ht="21" customHeight="1" x14ac:dyDescent="0.25">
      <c r="A1236" s="14" t="s">
        <v>454</v>
      </c>
      <c r="B1236" s="14" t="s">
        <v>967</v>
      </c>
      <c r="C1236" s="15" t="s">
        <v>968</v>
      </c>
      <c r="D1236" s="16" t="s">
        <v>21</v>
      </c>
      <c r="E1236" s="16" t="s">
        <v>699</v>
      </c>
      <c r="F1236" s="17">
        <v>0.12364591</v>
      </c>
      <c r="G1236" s="18">
        <v>27.24</v>
      </c>
      <c r="H1236" s="18">
        <v>3.36</v>
      </c>
    </row>
    <row r="1237" spans="1:8" ht="15" customHeight="1" x14ac:dyDescent="0.25">
      <c r="A1237" s="45"/>
      <c r="B1237" s="45"/>
      <c r="C1237" s="45"/>
      <c r="D1237" s="45"/>
      <c r="E1237" s="45"/>
      <c r="F1237" s="91" t="s">
        <v>692</v>
      </c>
      <c r="G1237" s="91"/>
      <c r="H1237" s="19">
        <v>15.91</v>
      </c>
    </row>
    <row r="1238" spans="1:8" ht="15" customHeight="1" x14ac:dyDescent="0.25">
      <c r="A1238" s="45"/>
      <c r="B1238" s="45"/>
      <c r="C1238" s="45"/>
      <c r="D1238" s="45"/>
      <c r="E1238" s="45"/>
      <c r="F1238" s="91" t="s">
        <v>693</v>
      </c>
      <c r="G1238" s="91"/>
      <c r="H1238" s="19">
        <v>3.99</v>
      </c>
    </row>
    <row r="1239" spans="1:8" ht="15" customHeight="1" x14ac:dyDescent="0.25">
      <c r="A1239" s="45"/>
      <c r="B1239" s="45"/>
      <c r="C1239" s="45"/>
      <c r="D1239" s="45"/>
      <c r="E1239" s="45"/>
      <c r="F1239" s="91" t="s">
        <v>694</v>
      </c>
      <c r="G1239" s="91"/>
      <c r="H1239" s="19">
        <v>19.899999999999999</v>
      </c>
    </row>
    <row r="1240" spans="1:8" ht="15" customHeight="1" x14ac:dyDescent="0.25">
      <c r="A1240" s="45"/>
      <c r="B1240" s="45"/>
      <c r="C1240" s="45"/>
      <c r="D1240" s="45"/>
      <c r="E1240" s="45"/>
      <c r="F1240" s="91" t="s">
        <v>695</v>
      </c>
      <c r="G1240" s="91"/>
      <c r="H1240" s="19">
        <v>139.30000000000001</v>
      </c>
    </row>
    <row r="1241" spans="1:8" ht="45" customHeight="1" x14ac:dyDescent="0.25">
      <c r="A1241" s="11" t="s">
        <v>457</v>
      </c>
      <c r="B1241" s="11" t="s">
        <v>457</v>
      </c>
      <c r="C1241" s="12" t="s">
        <v>458</v>
      </c>
      <c r="D1241" s="11" t="s">
        <v>21</v>
      </c>
      <c r="E1241" s="11" t="s">
        <v>47</v>
      </c>
      <c r="F1241" s="11"/>
      <c r="G1241" s="13">
        <v>24.52</v>
      </c>
      <c r="H1241" s="13">
        <v>24.52</v>
      </c>
    </row>
    <row r="1242" spans="1:8" ht="21" customHeight="1" x14ac:dyDescent="0.25">
      <c r="A1242" s="14" t="s">
        <v>457</v>
      </c>
      <c r="B1242" s="14" t="s">
        <v>1118</v>
      </c>
      <c r="C1242" s="15" t="s">
        <v>1119</v>
      </c>
      <c r="D1242" s="16" t="s">
        <v>21</v>
      </c>
      <c r="E1242" s="16" t="s">
        <v>47</v>
      </c>
      <c r="F1242" s="17">
        <v>2</v>
      </c>
      <c r="G1242" s="18">
        <v>3.64</v>
      </c>
      <c r="H1242" s="18">
        <v>7.28</v>
      </c>
    </row>
    <row r="1243" spans="1:8" ht="21" customHeight="1" x14ac:dyDescent="0.25">
      <c r="A1243" s="14" t="s">
        <v>457</v>
      </c>
      <c r="B1243" s="14" t="s">
        <v>1120</v>
      </c>
      <c r="C1243" s="15" t="s">
        <v>1121</v>
      </c>
      <c r="D1243" s="16" t="s">
        <v>21</v>
      </c>
      <c r="E1243" s="16" t="s">
        <v>47</v>
      </c>
      <c r="F1243" s="17">
        <v>1</v>
      </c>
      <c r="G1243" s="18">
        <v>7.83</v>
      </c>
      <c r="H1243" s="18">
        <v>7.83</v>
      </c>
    </row>
    <row r="1244" spans="1:8" ht="29.1" customHeight="1" x14ac:dyDescent="0.25">
      <c r="A1244" s="14" t="s">
        <v>457</v>
      </c>
      <c r="B1244" s="14" t="s">
        <v>1094</v>
      </c>
      <c r="C1244" s="15" t="s">
        <v>1095</v>
      </c>
      <c r="D1244" s="16" t="s">
        <v>21</v>
      </c>
      <c r="E1244" s="16" t="s">
        <v>47</v>
      </c>
      <c r="F1244" s="17">
        <v>7.4999999999999997E-2</v>
      </c>
      <c r="G1244" s="18">
        <v>26.57</v>
      </c>
      <c r="H1244" s="18">
        <v>1.99</v>
      </c>
    </row>
    <row r="1245" spans="1:8" ht="21" customHeight="1" x14ac:dyDescent="0.25">
      <c r="A1245" s="14" t="s">
        <v>457</v>
      </c>
      <c r="B1245" s="14" t="s">
        <v>965</v>
      </c>
      <c r="C1245" s="15" t="s">
        <v>966</v>
      </c>
      <c r="D1245" s="16" t="s">
        <v>21</v>
      </c>
      <c r="E1245" s="16" t="s">
        <v>699</v>
      </c>
      <c r="F1245" s="17">
        <v>0.14804258000000001</v>
      </c>
      <c r="G1245" s="18">
        <v>22.95</v>
      </c>
      <c r="H1245" s="18">
        <v>3.39</v>
      </c>
    </row>
    <row r="1246" spans="1:8" ht="21" customHeight="1" x14ac:dyDescent="0.25">
      <c r="A1246" s="14" t="s">
        <v>457</v>
      </c>
      <c r="B1246" s="14" t="s">
        <v>967</v>
      </c>
      <c r="C1246" s="15" t="s">
        <v>968</v>
      </c>
      <c r="D1246" s="16" t="s">
        <v>21</v>
      </c>
      <c r="E1246" s="16" t="s">
        <v>699</v>
      </c>
      <c r="F1246" s="17">
        <v>0.1481112</v>
      </c>
      <c r="G1246" s="18">
        <v>27.24</v>
      </c>
      <c r="H1246" s="18">
        <v>4.03</v>
      </c>
    </row>
    <row r="1247" spans="1:8" ht="15" customHeight="1" x14ac:dyDescent="0.25">
      <c r="A1247" s="45"/>
      <c r="B1247" s="45"/>
      <c r="C1247" s="45"/>
      <c r="D1247" s="45"/>
      <c r="E1247" s="45"/>
      <c r="F1247" s="91" t="s">
        <v>692</v>
      </c>
      <c r="G1247" s="91"/>
      <c r="H1247" s="19">
        <v>24.52</v>
      </c>
    </row>
    <row r="1248" spans="1:8" ht="15" customHeight="1" x14ac:dyDescent="0.25">
      <c r="A1248" s="45"/>
      <c r="B1248" s="45"/>
      <c r="C1248" s="45"/>
      <c r="D1248" s="45"/>
      <c r="E1248" s="45"/>
      <c r="F1248" s="91" t="s">
        <v>693</v>
      </c>
      <c r="G1248" s="91"/>
      <c r="H1248" s="19">
        <v>6.14</v>
      </c>
    </row>
    <row r="1249" spans="1:8" ht="15" customHeight="1" x14ac:dyDescent="0.25">
      <c r="A1249" s="45"/>
      <c r="B1249" s="45"/>
      <c r="C1249" s="45"/>
      <c r="D1249" s="45"/>
      <c r="E1249" s="45"/>
      <c r="F1249" s="91" t="s">
        <v>694</v>
      </c>
      <c r="G1249" s="91"/>
      <c r="H1249" s="19">
        <v>30.66</v>
      </c>
    </row>
    <row r="1250" spans="1:8" ht="15" customHeight="1" x14ac:dyDescent="0.25">
      <c r="A1250" s="45"/>
      <c r="B1250" s="45"/>
      <c r="C1250" s="45"/>
      <c r="D1250" s="45"/>
      <c r="E1250" s="45"/>
      <c r="F1250" s="91" t="s">
        <v>695</v>
      </c>
      <c r="G1250" s="91"/>
      <c r="H1250" s="19">
        <v>30.66</v>
      </c>
    </row>
    <row r="1251" spans="1:8" ht="45" customHeight="1" x14ac:dyDescent="0.25">
      <c r="A1251" s="11" t="s">
        <v>460</v>
      </c>
      <c r="B1251" s="11" t="s">
        <v>460</v>
      </c>
      <c r="C1251" s="12" t="s">
        <v>461</v>
      </c>
      <c r="D1251" s="11" t="s">
        <v>21</v>
      </c>
      <c r="E1251" s="11" t="s">
        <v>47</v>
      </c>
      <c r="F1251" s="11"/>
      <c r="G1251" s="13">
        <v>29.82</v>
      </c>
      <c r="H1251" s="13">
        <v>29.82</v>
      </c>
    </row>
    <row r="1252" spans="1:8" ht="21" customHeight="1" x14ac:dyDescent="0.25">
      <c r="A1252" s="14" t="s">
        <v>460</v>
      </c>
      <c r="B1252" s="14" t="s">
        <v>1090</v>
      </c>
      <c r="C1252" s="15" t="s">
        <v>1091</v>
      </c>
      <c r="D1252" s="16" t="s">
        <v>21</v>
      </c>
      <c r="E1252" s="16" t="s">
        <v>47</v>
      </c>
      <c r="F1252" s="17">
        <v>2</v>
      </c>
      <c r="G1252" s="18">
        <v>4.3899999999999997</v>
      </c>
      <c r="H1252" s="18">
        <v>8.7799999999999994</v>
      </c>
    </row>
    <row r="1253" spans="1:8" ht="21" customHeight="1" x14ac:dyDescent="0.25">
      <c r="A1253" s="14" t="s">
        <v>460</v>
      </c>
      <c r="B1253" s="14" t="s">
        <v>1122</v>
      </c>
      <c r="C1253" s="15" t="s">
        <v>1123</v>
      </c>
      <c r="D1253" s="16" t="s">
        <v>21</v>
      </c>
      <c r="E1253" s="16" t="s">
        <v>47</v>
      </c>
      <c r="F1253" s="17">
        <v>1</v>
      </c>
      <c r="G1253" s="18">
        <v>9.35</v>
      </c>
      <c r="H1253" s="18">
        <v>9.35</v>
      </c>
    </row>
    <row r="1254" spans="1:8" ht="29.1" customHeight="1" x14ac:dyDescent="0.25">
      <c r="A1254" s="14" t="s">
        <v>460</v>
      </c>
      <c r="B1254" s="14" t="s">
        <v>1094</v>
      </c>
      <c r="C1254" s="15" t="s">
        <v>1095</v>
      </c>
      <c r="D1254" s="16" t="s">
        <v>21</v>
      </c>
      <c r="E1254" s="16" t="s">
        <v>47</v>
      </c>
      <c r="F1254" s="17">
        <v>0.115</v>
      </c>
      <c r="G1254" s="18">
        <v>26.57</v>
      </c>
      <c r="H1254" s="18">
        <v>3.05</v>
      </c>
    </row>
    <row r="1255" spans="1:8" ht="21" customHeight="1" x14ac:dyDescent="0.25">
      <c r="A1255" s="14" t="s">
        <v>460</v>
      </c>
      <c r="B1255" s="14" t="s">
        <v>965</v>
      </c>
      <c r="C1255" s="15" t="s">
        <v>966</v>
      </c>
      <c r="D1255" s="16" t="s">
        <v>21</v>
      </c>
      <c r="E1255" s="16" t="s">
        <v>699</v>
      </c>
      <c r="F1255" s="17">
        <v>0.1723672</v>
      </c>
      <c r="G1255" s="18">
        <v>22.95</v>
      </c>
      <c r="H1255" s="18">
        <v>3.95</v>
      </c>
    </row>
    <row r="1256" spans="1:8" ht="21" customHeight="1" x14ac:dyDescent="0.25">
      <c r="A1256" s="14" t="s">
        <v>460</v>
      </c>
      <c r="B1256" s="14" t="s">
        <v>967</v>
      </c>
      <c r="C1256" s="15" t="s">
        <v>968</v>
      </c>
      <c r="D1256" s="16" t="s">
        <v>21</v>
      </c>
      <c r="E1256" s="16" t="s">
        <v>699</v>
      </c>
      <c r="F1256" s="17">
        <v>0.17243581999999999</v>
      </c>
      <c r="G1256" s="18">
        <v>27.24</v>
      </c>
      <c r="H1256" s="18">
        <v>4.6900000000000004</v>
      </c>
    </row>
    <row r="1257" spans="1:8" ht="15" customHeight="1" x14ac:dyDescent="0.25">
      <c r="A1257" s="45"/>
      <c r="B1257" s="45"/>
      <c r="C1257" s="45"/>
      <c r="D1257" s="45"/>
      <c r="E1257" s="45"/>
      <c r="F1257" s="91" t="s">
        <v>692</v>
      </c>
      <c r="G1257" s="91"/>
      <c r="H1257" s="19">
        <v>29.82</v>
      </c>
    </row>
    <row r="1258" spans="1:8" ht="15" customHeight="1" x14ac:dyDescent="0.25">
      <c r="A1258" s="45"/>
      <c r="B1258" s="45"/>
      <c r="C1258" s="45"/>
      <c r="D1258" s="45"/>
      <c r="E1258" s="45"/>
      <c r="F1258" s="91" t="s">
        <v>693</v>
      </c>
      <c r="G1258" s="91"/>
      <c r="H1258" s="19">
        <v>7.47</v>
      </c>
    </row>
    <row r="1259" spans="1:8" ht="15" customHeight="1" x14ac:dyDescent="0.25">
      <c r="A1259" s="45"/>
      <c r="B1259" s="45"/>
      <c r="C1259" s="45"/>
      <c r="D1259" s="45"/>
      <c r="E1259" s="45"/>
      <c r="F1259" s="91" t="s">
        <v>694</v>
      </c>
      <c r="G1259" s="91"/>
      <c r="H1259" s="19">
        <v>37.29</v>
      </c>
    </row>
    <row r="1260" spans="1:8" ht="15" customHeight="1" x14ac:dyDescent="0.25">
      <c r="A1260" s="45"/>
      <c r="B1260" s="45"/>
      <c r="C1260" s="45"/>
      <c r="D1260" s="45"/>
      <c r="E1260" s="45"/>
      <c r="F1260" s="91" t="s">
        <v>695</v>
      </c>
      <c r="G1260" s="91"/>
      <c r="H1260" s="19">
        <v>37.29</v>
      </c>
    </row>
    <row r="1261" spans="1:8" ht="45" customHeight="1" x14ac:dyDescent="0.25">
      <c r="A1261" s="11" t="s">
        <v>463</v>
      </c>
      <c r="B1261" s="11" t="s">
        <v>463</v>
      </c>
      <c r="C1261" s="12" t="s">
        <v>464</v>
      </c>
      <c r="D1261" s="11" t="s">
        <v>21</v>
      </c>
      <c r="E1261" s="11" t="s">
        <v>47</v>
      </c>
      <c r="F1261" s="11"/>
      <c r="G1261" s="13">
        <v>46.88</v>
      </c>
      <c r="H1261" s="13">
        <v>93.76</v>
      </c>
    </row>
    <row r="1262" spans="1:8" ht="21" customHeight="1" x14ac:dyDescent="0.25">
      <c r="A1262" s="14" t="s">
        <v>463</v>
      </c>
      <c r="B1262" s="14" t="s">
        <v>1090</v>
      </c>
      <c r="C1262" s="15" t="s">
        <v>1091</v>
      </c>
      <c r="D1262" s="16" t="s">
        <v>21</v>
      </c>
      <c r="E1262" s="16" t="s">
        <v>47</v>
      </c>
      <c r="F1262" s="17">
        <v>2</v>
      </c>
      <c r="G1262" s="18">
        <v>4.3899999999999997</v>
      </c>
      <c r="H1262" s="18">
        <v>8.7799999999999994</v>
      </c>
    </row>
    <row r="1263" spans="1:8" ht="21" customHeight="1" x14ac:dyDescent="0.25">
      <c r="A1263" s="14" t="s">
        <v>463</v>
      </c>
      <c r="B1263" s="14" t="s">
        <v>1114</v>
      </c>
      <c r="C1263" s="15" t="s">
        <v>1115</v>
      </c>
      <c r="D1263" s="16" t="s">
        <v>21</v>
      </c>
      <c r="E1263" s="16" t="s">
        <v>47</v>
      </c>
      <c r="F1263" s="17">
        <v>1</v>
      </c>
      <c r="G1263" s="18">
        <v>2.48</v>
      </c>
      <c r="H1263" s="18">
        <v>2.48</v>
      </c>
    </row>
    <row r="1264" spans="1:8" ht="29.1" customHeight="1" x14ac:dyDescent="0.25">
      <c r="A1264" s="14" t="s">
        <v>463</v>
      </c>
      <c r="B1264" s="14" t="s">
        <v>1124</v>
      </c>
      <c r="C1264" s="15" t="s">
        <v>1125</v>
      </c>
      <c r="D1264" s="16" t="s">
        <v>21</v>
      </c>
      <c r="E1264" s="16" t="s">
        <v>47</v>
      </c>
      <c r="F1264" s="17">
        <v>1</v>
      </c>
      <c r="G1264" s="18">
        <v>21.48</v>
      </c>
      <c r="H1264" s="18">
        <v>21.48</v>
      </c>
    </row>
    <row r="1265" spans="1:8" ht="29.1" customHeight="1" x14ac:dyDescent="0.25">
      <c r="A1265" s="14" t="s">
        <v>463</v>
      </c>
      <c r="B1265" s="14" t="s">
        <v>1094</v>
      </c>
      <c r="C1265" s="15" t="s">
        <v>1095</v>
      </c>
      <c r="D1265" s="16" t="s">
        <v>21</v>
      </c>
      <c r="E1265" s="16" t="s">
        <v>47</v>
      </c>
      <c r="F1265" s="17">
        <v>0.14000000000000001</v>
      </c>
      <c r="G1265" s="18">
        <v>26.57</v>
      </c>
      <c r="H1265" s="18">
        <v>3.71</v>
      </c>
    </row>
    <row r="1266" spans="1:8" ht="21" customHeight="1" x14ac:dyDescent="0.25">
      <c r="A1266" s="14" t="s">
        <v>463</v>
      </c>
      <c r="B1266" s="14" t="s">
        <v>965</v>
      </c>
      <c r="C1266" s="15" t="s">
        <v>966</v>
      </c>
      <c r="D1266" s="16" t="s">
        <v>21</v>
      </c>
      <c r="E1266" s="16" t="s">
        <v>699</v>
      </c>
      <c r="F1266" s="17">
        <v>0.20780348000000001</v>
      </c>
      <c r="G1266" s="18">
        <v>22.95</v>
      </c>
      <c r="H1266" s="18">
        <v>4.76</v>
      </c>
    </row>
    <row r="1267" spans="1:8" ht="21" customHeight="1" x14ac:dyDescent="0.25">
      <c r="A1267" s="14" t="s">
        <v>463</v>
      </c>
      <c r="B1267" s="14" t="s">
        <v>967</v>
      </c>
      <c r="C1267" s="15" t="s">
        <v>968</v>
      </c>
      <c r="D1267" s="16" t="s">
        <v>21</v>
      </c>
      <c r="E1267" s="16" t="s">
        <v>699</v>
      </c>
      <c r="F1267" s="17">
        <v>0.20830782</v>
      </c>
      <c r="G1267" s="18">
        <v>27.24</v>
      </c>
      <c r="H1267" s="18">
        <v>5.67</v>
      </c>
    </row>
    <row r="1268" spans="1:8" ht="15" customHeight="1" x14ac:dyDescent="0.25">
      <c r="A1268" s="45"/>
      <c r="B1268" s="45"/>
      <c r="C1268" s="45"/>
      <c r="D1268" s="45"/>
      <c r="E1268" s="45"/>
      <c r="F1268" s="91" t="s">
        <v>692</v>
      </c>
      <c r="G1268" s="91"/>
      <c r="H1268" s="19">
        <v>46.88</v>
      </c>
    </row>
    <row r="1269" spans="1:8" ht="15" customHeight="1" x14ac:dyDescent="0.25">
      <c r="A1269" s="45"/>
      <c r="B1269" s="45"/>
      <c r="C1269" s="45"/>
      <c r="D1269" s="45"/>
      <c r="E1269" s="45"/>
      <c r="F1269" s="91" t="s">
        <v>693</v>
      </c>
      <c r="G1269" s="91"/>
      <c r="H1269" s="19">
        <v>11.74</v>
      </c>
    </row>
    <row r="1270" spans="1:8" ht="15" customHeight="1" x14ac:dyDescent="0.25">
      <c r="A1270" s="45"/>
      <c r="B1270" s="45"/>
      <c r="C1270" s="45"/>
      <c r="D1270" s="45"/>
      <c r="E1270" s="45"/>
      <c r="F1270" s="91" t="s">
        <v>694</v>
      </c>
      <c r="G1270" s="91"/>
      <c r="H1270" s="19">
        <v>58.62</v>
      </c>
    </row>
    <row r="1271" spans="1:8" ht="15" customHeight="1" x14ac:dyDescent="0.25">
      <c r="A1271" s="45"/>
      <c r="B1271" s="45"/>
      <c r="C1271" s="45"/>
      <c r="D1271" s="45"/>
      <c r="E1271" s="45"/>
      <c r="F1271" s="91" t="s">
        <v>695</v>
      </c>
      <c r="G1271" s="91"/>
      <c r="H1271" s="19">
        <v>117.24</v>
      </c>
    </row>
    <row r="1272" spans="1:8" ht="45" customHeight="1" x14ac:dyDescent="0.25">
      <c r="A1272" s="11" t="s">
        <v>466</v>
      </c>
      <c r="B1272" s="11" t="s">
        <v>466</v>
      </c>
      <c r="C1272" s="12" t="s">
        <v>467</v>
      </c>
      <c r="D1272" s="11" t="s">
        <v>21</v>
      </c>
      <c r="E1272" s="11" t="s">
        <v>47</v>
      </c>
      <c r="F1272" s="11"/>
      <c r="G1272" s="13">
        <v>9.17</v>
      </c>
      <c r="H1272" s="13">
        <v>100.87</v>
      </c>
    </row>
    <row r="1273" spans="1:8" ht="21" customHeight="1" x14ac:dyDescent="0.25">
      <c r="A1273" s="14" t="s">
        <v>466</v>
      </c>
      <c r="B1273" s="14" t="s">
        <v>979</v>
      </c>
      <c r="C1273" s="15" t="s">
        <v>980</v>
      </c>
      <c r="D1273" s="16" t="s">
        <v>21</v>
      </c>
      <c r="E1273" s="16" t="s">
        <v>47</v>
      </c>
      <c r="F1273" s="17">
        <v>7.3000000000000001E-3</v>
      </c>
      <c r="G1273" s="18">
        <v>64.39</v>
      </c>
      <c r="H1273" s="18">
        <v>0.47</v>
      </c>
    </row>
    <row r="1274" spans="1:8" ht="15" customHeight="1" x14ac:dyDescent="0.25">
      <c r="A1274" s="14" t="s">
        <v>466</v>
      </c>
      <c r="B1274" s="14" t="s">
        <v>961</v>
      </c>
      <c r="C1274" s="15" t="s">
        <v>962</v>
      </c>
      <c r="D1274" s="16" t="s">
        <v>21</v>
      </c>
      <c r="E1274" s="16" t="s">
        <v>47</v>
      </c>
      <c r="F1274" s="17">
        <v>3.9E-2</v>
      </c>
      <c r="G1274" s="18">
        <v>2</v>
      </c>
      <c r="H1274" s="18">
        <v>7.0000000000000007E-2</v>
      </c>
    </row>
    <row r="1275" spans="1:8" ht="21" customHeight="1" x14ac:dyDescent="0.25">
      <c r="A1275" s="14" t="s">
        <v>466</v>
      </c>
      <c r="B1275" s="14" t="s">
        <v>1126</v>
      </c>
      <c r="C1275" s="15" t="s">
        <v>1127</v>
      </c>
      <c r="D1275" s="16" t="s">
        <v>21</v>
      </c>
      <c r="E1275" s="16" t="s">
        <v>47</v>
      </c>
      <c r="F1275" s="17">
        <v>1</v>
      </c>
      <c r="G1275" s="18">
        <v>3.72</v>
      </c>
      <c r="H1275" s="18">
        <v>3.72</v>
      </c>
    </row>
    <row r="1276" spans="1:8" ht="21" customHeight="1" x14ac:dyDescent="0.25">
      <c r="A1276" s="14" t="s">
        <v>466</v>
      </c>
      <c r="B1276" s="14" t="s">
        <v>981</v>
      </c>
      <c r="C1276" s="15" t="s">
        <v>982</v>
      </c>
      <c r="D1276" s="16" t="s">
        <v>21</v>
      </c>
      <c r="E1276" s="16" t="s">
        <v>47</v>
      </c>
      <c r="F1276" s="17">
        <v>1.0999999999999999E-2</v>
      </c>
      <c r="G1276" s="18">
        <v>72.94</v>
      </c>
      <c r="H1276" s="18">
        <v>0.8</v>
      </c>
    </row>
    <row r="1277" spans="1:8" ht="21" customHeight="1" x14ac:dyDescent="0.25">
      <c r="A1277" s="14" t="s">
        <v>466</v>
      </c>
      <c r="B1277" s="14" t="s">
        <v>965</v>
      </c>
      <c r="C1277" s="15" t="s">
        <v>966</v>
      </c>
      <c r="D1277" s="16" t="s">
        <v>21</v>
      </c>
      <c r="E1277" s="16" t="s">
        <v>699</v>
      </c>
      <c r="F1277" s="17">
        <v>8.2196270000000002E-2</v>
      </c>
      <c r="G1277" s="18">
        <v>22.95</v>
      </c>
      <c r="H1277" s="18">
        <v>1.88</v>
      </c>
    </row>
    <row r="1278" spans="1:8" ht="21" customHeight="1" x14ac:dyDescent="0.25">
      <c r="A1278" s="14" t="s">
        <v>466</v>
      </c>
      <c r="B1278" s="14" t="s">
        <v>967</v>
      </c>
      <c r="C1278" s="15" t="s">
        <v>968</v>
      </c>
      <c r="D1278" s="16" t="s">
        <v>21</v>
      </c>
      <c r="E1278" s="16" t="s">
        <v>699</v>
      </c>
      <c r="F1278" s="17">
        <v>8.2196270000000002E-2</v>
      </c>
      <c r="G1278" s="18">
        <v>27.24</v>
      </c>
      <c r="H1278" s="18">
        <v>2.23</v>
      </c>
    </row>
    <row r="1279" spans="1:8" ht="15" customHeight="1" x14ac:dyDescent="0.25">
      <c r="A1279" s="45"/>
      <c r="B1279" s="45"/>
      <c r="C1279" s="45"/>
      <c r="D1279" s="45"/>
      <c r="E1279" s="45"/>
      <c r="F1279" s="91" t="s">
        <v>692</v>
      </c>
      <c r="G1279" s="91"/>
      <c r="H1279" s="19">
        <v>9.17</v>
      </c>
    </row>
    <row r="1280" spans="1:8" ht="15" customHeight="1" x14ac:dyDescent="0.25">
      <c r="A1280" s="45"/>
      <c r="B1280" s="45"/>
      <c r="C1280" s="45"/>
      <c r="D1280" s="45"/>
      <c r="E1280" s="45"/>
      <c r="F1280" s="91" t="s">
        <v>693</v>
      </c>
      <c r="G1280" s="91"/>
      <c r="H1280" s="19">
        <v>2.2999999999999998</v>
      </c>
    </row>
    <row r="1281" spans="1:8" ht="15" customHeight="1" x14ac:dyDescent="0.25">
      <c r="A1281" s="45"/>
      <c r="B1281" s="45"/>
      <c r="C1281" s="45"/>
      <c r="D1281" s="45"/>
      <c r="E1281" s="45"/>
      <c r="F1281" s="91" t="s">
        <v>694</v>
      </c>
      <c r="G1281" s="91"/>
      <c r="H1281" s="19">
        <v>11.47</v>
      </c>
    </row>
    <row r="1282" spans="1:8" ht="15" customHeight="1" x14ac:dyDescent="0.25">
      <c r="A1282" s="45"/>
      <c r="B1282" s="45"/>
      <c r="C1282" s="45"/>
      <c r="D1282" s="45"/>
      <c r="E1282" s="45"/>
      <c r="F1282" s="91" t="s">
        <v>695</v>
      </c>
      <c r="G1282" s="91"/>
      <c r="H1282" s="19">
        <v>126.17</v>
      </c>
    </row>
    <row r="1283" spans="1:8" ht="45" customHeight="1" x14ac:dyDescent="0.25">
      <c r="A1283" s="11" t="s">
        <v>469</v>
      </c>
      <c r="B1283" s="11" t="s">
        <v>469</v>
      </c>
      <c r="C1283" s="12" t="s">
        <v>470</v>
      </c>
      <c r="D1283" s="11" t="s">
        <v>21</v>
      </c>
      <c r="E1283" s="11" t="s">
        <v>47</v>
      </c>
      <c r="F1283" s="11"/>
      <c r="G1283" s="13">
        <v>15.55</v>
      </c>
      <c r="H1283" s="13">
        <v>31.1</v>
      </c>
    </row>
    <row r="1284" spans="1:8" ht="21" customHeight="1" x14ac:dyDescent="0.25">
      <c r="A1284" s="14" t="s">
        <v>469</v>
      </c>
      <c r="B1284" s="14" t="s">
        <v>979</v>
      </c>
      <c r="C1284" s="15" t="s">
        <v>980</v>
      </c>
      <c r="D1284" s="16" t="s">
        <v>21</v>
      </c>
      <c r="E1284" s="16" t="s">
        <v>47</v>
      </c>
      <c r="F1284" s="17">
        <v>1.67E-2</v>
      </c>
      <c r="G1284" s="18">
        <v>64.39</v>
      </c>
      <c r="H1284" s="18">
        <v>1.07</v>
      </c>
    </row>
    <row r="1285" spans="1:8" ht="15" customHeight="1" x14ac:dyDescent="0.25">
      <c r="A1285" s="14" t="s">
        <v>469</v>
      </c>
      <c r="B1285" s="14" t="s">
        <v>961</v>
      </c>
      <c r="C1285" s="15" t="s">
        <v>962</v>
      </c>
      <c r="D1285" s="16" t="s">
        <v>21</v>
      </c>
      <c r="E1285" s="16" t="s">
        <v>47</v>
      </c>
      <c r="F1285" s="17">
        <v>4.5999999999999999E-2</v>
      </c>
      <c r="G1285" s="18">
        <v>2</v>
      </c>
      <c r="H1285" s="18">
        <v>0.09</v>
      </c>
    </row>
    <row r="1286" spans="1:8" ht="21" customHeight="1" x14ac:dyDescent="0.25">
      <c r="A1286" s="14" t="s">
        <v>469</v>
      </c>
      <c r="B1286" s="14" t="s">
        <v>1128</v>
      </c>
      <c r="C1286" s="15" t="s">
        <v>1129</v>
      </c>
      <c r="D1286" s="16" t="s">
        <v>21</v>
      </c>
      <c r="E1286" s="16" t="s">
        <v>47</v>
      </c>
      <c r="F1286" s="17">
        <v>1</v>
      </c>
      <c r="G1286" s="18">
        <v>7.55</v>
      </c>
      <c r="H1286" s="18">
        <v>7.55</v>
      </c>
    </row>
    <row r="1287" spans="1:8" ht="21" customHeight="1" x14ac:dyDescent="0.25">
      <c r="A1287" s="14" t="s">
        <v>469</v>
      </c>
      <c r="B1287" s="14" t="s">
        <v>981</v>
      </c>
      <c r="C1287" s="15" t="s">
        <v>982</v>
      </c>
      <c r="D1287" s="16" t="s">
        <v>21</v>
      </c>
      <c r="E1287" s="16" t="s">
        <v>47</v>
      </c>
      <c r="F1287" s="17">
        <v>2.5999999999999999E-2</v>
      </c>
      <c r="G1287" s="18">
        <v>72.94</v>
      </c>
      <c r="H1287" s="18">
        <v>1.89</v>
      </c>
    </row>
    <row r="1288" spans="1:8" ht="21" customHeight="1" x14ac:dyDescent="0.25">
      <c r="A1288" s="14" t="s">
        <v>469</v>
      </c>
      <c r="B1288" s="14" t="s">
        <v>965</v>
      </c>
      <c r="C1288" s="15" t="s">
        <v>966</v>
      </c>
      <c r="D1288" s="16" t="s">
        <v>21</v>
      </c>
      <c r="E1288" s="16" t="s">
        <v>699</v>
      </c>
      <c r="F1288" s="17">
        <v>9.8826310000000001E-2</v>
      </c>
      <c r="G1288" s="18">
        <v>22.95</v>
      </c>
      <c r="H1288" s="18">
        <v>2.2599999999999998</v>
      </c>
    </row>
    <row r="1289" spans="1:8" ht="21" customHeight="1" x14ac:dyDescent="0.25">
      <c r="A1289" s="14" t="s">
        <v>469</v>
      </c>
      <c r="B1289" s="14" t="s">
        <v>967</v>
      </c>
      <c r="C1289" s="15" t="s">
        <v>968</v>
      </c>
      <c r="D1289" s="16" t="s">
        <v>21</v>
      </c>
      <c r="E1289" s="16" t="s">
        <v>699</v>
      </c>
      <c r="F1289" s="17">
        <v>9.8894930000000006E-2</v>
      </c>
      <c r="G1289" s="18">
        <v>27.24</v>
      </c>
      <c r="H1289" s="18">
        <v>2.69</v>
      </c>
    </row>
    <row r="1290" spans="1:8" ht="15" customHeight="1" x14ac:dyDescent="0.25">
      <c r="A1290" s="45"/>
      <c r="B1290" s="45"/>
      <c r="C1290" s="45"/>
      <c r="D1290" s="45"/>
      <c r="E1290" s="45"/>
      <c r="F1290" s="91" t="s">
        <v>692</v>
      </c>
      <c r="G1290" s="91"/>
      <c r="H1290" s="19">
        <v>15.55</v>
      </c>
    </row>
    <row r="1291" spans="1:8" ht="15" customHeight="1" x14ac:dyDescent="0.25">
      <c r="A1291" s="45"/>
      <c r="B1291" s="45"/>
      <c r="C1291" s="45"/>
      <c r="D1291" s="45"/>
      <c r="E1291" s="45"/>
      <c r="F1291" s="91" t="s">
        <v>693</v>
      </c>
      <c r="G1291" s="91"/>
      <c r="H1291" s="19">
        <v>3.9</v>
      </c>
    </row>
    <row r="1292" spans="1:8" ht="15" customHeight="1" x14ac:dyDescent="0.25">
      <c r="A1292" s="45"/>
      <c r="B1292" s="45"/>
      <c r="C1292" s="45"/>
      <c r="D1292" s="45"/>
      <c r="E1292" s="45"/>
      <c r="F1292" s="91" t="s">
        <v>694</v>
      </c>
      <c r="G1292" s="91"/>
      <c r="H1292" s="19">
        <v>19.45</v>
      </c>
    </row>
    <row r="1293" spans="1:8" ht="15" customHeight="1" x14ac:dyDescent="0.25">
      <c r="A1293" s="45"/>
      <c r="B1293" s="45"/>
      <c r="C1293" s="45"/>
      <c r="D1293" s="45"/>
      <c r="E1293" s="45"/>
      <c r="F1293" s="91" t="s">
        <v>695</v>
      </c>
      <c r="G1293" s="91"/>
      <c r="H1293" s="19">
        <v>38.9</v>
      </c>
    </row>
    <row r="1294" spans="1:8" ht="45" customHeight="1" x14ac:dyDescent="0.25">
      <c r="A1294" s="11" t="s">
        <v>472</v>
      </c>
      <c r="B1294" s="11" t="s">
        <v>472</v>
      </c>
      <c r="C1294" s="12" t="s">
        <v>473</v>
      </c>
      <c r="D1294" s="11" t="s">
        <v>21</v>
      </c>
      <c r="E1294" s="11" t="s">
        <v>47</v>
      </c>
      <c r="F1294" s="11"/>
      <c r="G1294" s="13">
        <v>17.64</v>
      </c>
      <c r="H1294" s="13">
        <v>141.12</v>
      </c>
    </row>
    <row r="1295" spans="1:8" ht="21" customHeight="1" x14ac:dyDescent="0.25">
      <c r="A1295" s="14" t="s">
        <v>472</v>
      </c>
      <c r="B1295" s="14" t="s">
        <v>979</v>
      </c>
      <c r="C1295" s="15" t="s">
        <v>980</v>
      </c>
      <c r="D1295" s="16" t="s">
        <v>21</v>
      </c>
      <c r="E1295" s="16" t="s">
        <v>47</v>
      </c>
      <c r="F1295" s="17">
        <v>2.4500000000000001E-2</v>
      </c>
      <c r="G1295" s="18">
        <v>64.39</v>
      </c>
      <c r="H1295" s="18">
        <v>1.57</v>
      </c>
    </row>
    <row r="1296" spans="1:8" ht="15" customHeight="1" x14ac:dyDescent="0.25">
      <c r="A1296" s="14" t="s">
        <v>472</v>
      </c>
      <c r="B1296" s="14" t="s">
        <v>961</v>
      </c>
      <c r="C1296" s="15" t="s">
        <v>962</v>
      </c>
      <c r="D1296" s="16" t="s">
        <v>21</v>
      </c>
      <c r="E1296" s="16" t="s">
        <v>47</v>
      </c>
      <c r="F1296" s="17">
        <v>5.4000000000000003E-3</v>
      </c>
      <c r="G1296" s="18">
        <v>2</v>
      </c>
      <c r="H1296" s="18">
        <v>0.01</v>
      </c>
    </row>
    <row r="1297" spans="1:8" ht="21" customHeight="1" x14ac:dyDescent="0.25">
      <c r="A1297" s="14" t="s">
        <v>472</v>
      </c>
      <c r="B1297" s="14" t="s">
        <v>1130</v>
      </c>
      <c r="C1297" s="15" t="s">
        <v>1131</v>
      </c>
      <c r="D1297" s="16" t="s">
        <v>21</v>
      </c>
      <c r="E1297" s="16" t="s">
        <v>47</v>
      </c>
      <c r="F1297" s="17">
        <v>1</v>
      </c>
      <c r="G1297" s="18">
        <v>7.38</v>
      </c>
      <c r="H1297" s="18">
        <v>7.38</v>
      </c>
    </row>
    <row r="1298" spans="1:8" ht="21" customHeight="1" x14ac:dyDescent="0.25">
      <c r="A1298" s="14" t="s">
        <v>472</v>
      </c>
      <c r="B1298" s="14" t="s">
        <v>981</v>
      </c>
      <c r="C1298" s="15" t="s">
        <v>982</v>
      </c>
      <c r="D1298" s="16" t="s">
        <v>21</v>
      </c>
      <c r="E1298" s="16" t="s">
        <v>47</v>
      </c>
      <c r="F1298" s="17">
        <v>0.04</v>
      </c>
      <c r="G1298" s="18">
        <v>72.94</v>
      </c>
      <c r="H1298" s="18">
        <v>2.91</v>
      </c>
    </row>
    <row r="1299" spans="1:8" ht="21" customHeight="1" x14ac:dyDescent="0.25">
      <c r="A1299" s="14" t="s">
        <v>472</v>
      </c>
      <c r="B1299" s="14" t="s">
        <v>965</v>
      </c>
      <c r="C1299" s="15" t="s">
        <v>966</v>
      </c>
      <c r="D1299" s="16" t="s">
        <v>21</v>
      </c>
      <c r="E1299" s="16" t="s">
        <v>699</v>
      </c>
      <c r="F1299" s="17">
        <v>0.11519444</v>
      </c>
      <c r="G1299" s="18">
        <v>22.95</v>
      </c>
      <c r="H1299" s="18">
        <v>2.64</v>
      </c>
    </row>
    <row r="1300" spans="1:8" ht="21" customHeight="1" x14ac:dyDescent="0.25">
      <c r="A1300" s="14" t="s">
        <v>472</v>
      </c>
      <c r="B1300" s="14" t="s">
        <v>967</v>
      </c>
      <c r="C1300" s="15" t="s">
        <v>968</v>
      </c>
      <c r="D1300" s="16" t="s">
        <v>21</v>
      </c>
      <c r="E1300" s="16" t="s">
        <v>699</v>
      </c>
      <c r="F1300" s="17">
        <v>0.11526306</v>
      </c>
      <c r="G1300" s="18">
        <v>27.24</v>
      </c>
      <c r="H1300" s="18">
        <v>3.13</v>
      </c>
    </row>
    <row r="1301" spans="1:8" ht="15" customHeight="1" x14ac:dyDescent="0.25">
      <c r="A1301" s="45"/>
      <c r="B1301" s="45"/>
      <c r="C1301" s="45"/>
      <c r="D1301" s="45"/>
      <c r="E1301" s="45"/>
      <c r="F1301" s="91" t="s">
        <v>692</v>
      </c>
      <c r="G1301" s="91"/>
      <c r="H1301" s="19">
        <v>17.64</v>
      </c>
    </row>
    <row r="1302" spans="1:8" ht="15" customHeight="1" x14ac:dyDescent="0.25">
      <c r="A1302" s="45"/>
      <c r="B1302" s="45"/>
      <c r="C1302" s="45"/>
      <c r="D1302" s="45"/>
      <c r="E1302" s="45"/>
      <c r="F1302" s="91" t="s">
        <v>693</v>
      </c>
      <c r="G1302" s="91"/>
      <c r="H1302" s="19">
        <v>4.42</v>
      </c>
    </row>
    <row r="1303" spans="1:8" ht="15" customHeight="1" x14ac:dyDescent="0.25">
      <c r="A1303" s="45"/>
      <c r="B1303" s="45"/>
      <c r="C1303" s="45"/>
      <c r="D1303" s="45"/>
      <c r="E1303" s="45"/>
      <c r="F1303" s="91" t="s">
        <v>694</v>
      </c>
      <c r="G1303" s="91"/>
      <c r="H1303" s="19">
        <v>22.06</v>
      </c>
    </row>
    <row r="1304" spans="1:8" ht="15" customHeight="1" x14ac:dyDescent="0.25">
      <c r="A1304" s="45"/>
      <c r="B1304" s="45"/>
      <c r="C1304" s="45"/>
      <c r="D1304" s="45"/>
      <c r="E1304" s="45"/>
      <c r="F1304" s="91" t="s">
        <v>695</v>
      </c>
      <c r="G1304" s="91"/>
      <c r="H1304" s="19">
        <v>176.48</v>
      </c>
    </row>
    <row r="1305" spans="1:8" ht="36" customHeight="1" x14ac:dyDescent="0.25">
      <c r="A1305" s="11" t="s">
        <v>475</v>
      </c>
      <c r="B1305" s="11" t="s">
        <v>475</v>
      </c>
      <c r="C1305" s="12" t="s">
        <v>476</v>
      </c>
      <c r="D1305" s="11" t="s">
        <v>21</v>
      </c>
      <c r="E1305" s="11" t="s">
        <v>47</v>
      </c>
      <c r="F1305" s="11"/>
      <c r="G1305" s="13">
        <v>17.690000000000001</v>
      </c>
      <c r="H1305" s="13">
        <v>35.380000000000003</v>
      </c>
    </row>
    <row r="1306" spans="1:8" ht="21" customHeight="1" x14ac:dyDescent="0.25">
      <c r="A1306" s="14" t="s">
        <v>475</v>
      </c>
      <c r="B1306" s="14" t="s">
        <v>979</v>
      </c>
      <c r="C1306" s="15" t="s">
        <v>980</v>
      </c>
      <c r="D1306" s="16" t="s">
        <v>21</v>
      </c>
      <c r="E1306" s="16" t="s">
        <v>47</v>
      </c>
      <c r="F1306" s="17">
        <v>4.8999999999999998E-3</v>
      </c>
      <c r="G1306" s="18">
        <v>64.39</v>
      </c>
      <c r="H1306" s="18">
        <v>0.31</v>
      </c>
    </row>
    <row r="1307" spans="1:8" ht="15" customHeight="1" x14ac:dyDescent="0.25">
      <c r="A1307" s="14" t="s">
        <v>475</v>
      </c>
      <c r="B1307" s="14" t="s">
        <v>961</v>
      </c>
      <c r="C1307" s="15" t="s">
        <v>962</v>
      </c>
      <c r="D1307" s="16" t="s">
        <v>21</v>
      </c>
      <c r="E1307" s="16" t="s">
        <v>47</v>
      </c>
      <c r="F1307" s="17">
        <v>3.5999999999999997E-2</v>
      </c>
      <c r="G1307" s="18">
        <v>2</v>
      </c>
      <c r="H1307" s="18">
        <v>7.0000000000000007E-2</v>
      </c>
    </row>
    <row r="1308" spans="1:8" ht="21" customHeight="1" x14ac:dyDescent="0.25">
      <c r="A1308" s="14" t="s">
        <v>475</v>
      </c>
      <c r="B1308" s="14" t="s">
        <v>1132</v>
      </c>
      <c r="C1308" s="15" t="s">
        <v>1133</v>
      </c>
      <c r="D1308" s="16" t="s">
        <v>21</v>
      </c>
      <c r="E1308" s="16" t="s">
        <v>47</v>
      </c>
      <c r="F1308" s="17">
        <v>1</v>
      </c>
      <c r="G1308" s="18">
        <v>9.34</v>
      </c>
      <c r="H1308" s="18">
        <v>9.34</v>
      </c>
    </row>
    <row r="1309" spans="1:8" ht="21" customHeight="1" x14ac:dyDescent="0.25">
      <c r="A1309" s="14" t="s">
        <v>475</v>
      </c>
      <c r="B1309" s="14" t="s">
        <v>981</v>
      </c>
      <c r="C1309" s="15" t="s">
        <v>982</v>
      </c>
      <c r="D1309" s="16" t="s">
        <v>21</v>
      </c>
      <c r="E1309" s="16" t="s">
        <v>47</v>
      </c>
      <c r="F1309" s="17">
        <v>7.4999999999999997E-3</v>
      </c>
      <c r="G1309" s="18">
        <v>72.94</v>
      </c>
      <c r="H1309" s="18">
        <v>0.54</v>
      </c>
    </row>
    <row r="1310" spans="1:8" ht="21" customHeight="1" x14ac:dyDescent="0.25">
      <c r="A1310" s="14" t="s">
        <v>475</v>
      </c>
      <c r="B1310" s="14" t="s">
        <v>965</v>
      </c>
      <c r="C1310" s="15" t="s">
        <v>966</v>
      </c>
      <c r="D1310" s="16" t="s">
        <v>21</v>
      </c>
      <c r="E1310" s="16" t="s">
        <v>699</v>
      </c>
      <c r="F1310" s="17">
        <v>0.14802164000000001</v>
      </c>
      <c r="G1310" s="18">
        <v>22.95</v>
      </c>
      <c r="H1310" s="18">
        <v>3.39</v>
      </c>
    </row>
    <row r="1311" spans="1:8" ht="21" customHeight="1" x14ac:dyDescent="0.25">
      <c r="A1311" s="14" t="s">
        <v>475</v>
      </c>
      <c r="B1311" s="14" t="s">
        <v>967</v>
      </c>
      <c r="C1311" s="15" t="s">
        <v>968</v>
      </c>
      <c r="D1311" s="16" t="s">
        <v>21</v>
      </c>
      <c r="E1311" s="16" t="s">
        <v>699</v>
      </c>
      <c r="F1311" s="17">
        <v>0.14845736000000001</v>
      </c>
      <c r="G1311" s="18">
        <v>27.24</v>
      </c>
      <c r="H1311" s="18">
        <v>4.04</v>
      </c>
    </row>
    <row r="1312" spans="1:8" ht="15" customHeight="1" x14ac:dyDescent="0.25">
      <c r="A1312" s="45"/>
      <c r="B1312" s="45"/>
      <c r="C1312" s="45"/>
      <c r="D1312" s="45"/>
      <c r="E1312" s="45"/>
      <c r="F1312" s="91" t="s">
        <v>692</v>
      </c>
      <c r="G1312" s="91"/>
      <c r="H1312" s="19">
        <v>17.690000000000001</v>
      </c>
    </row>
    <row r="1313" spans="1:8" ht="15" customHeight="1" x14ac:dyDescent="0.25">
      <c r="A1313" s="45"/>
      <c r="B1313" s="45"/>
      <c r="C1313" s="45"/>
      <c r="D1313" s="45"/>
      <c r="E1313" s="45"/>
      <c r="F1313" s="91" t="s">
        <v>693</v>
      </c>
      <c r="G1313" s="91"/>
      <c r="H1313" s="19">
        <v>4.43</v>
      </c>
    </row>
    <row r="1314" spans="1:8" ht="15" customHeight="1" x14ac:dyDescent="0.25">
      <c r="A1314" s="45"/>
      <c r="B1314" s="45"/>
      <c r="C1314" s="45"/>
      <c r="D1314" s="45"/>
      <c r="E1314" s="45"/>
      <c r="F1314" s="91" t="s">
        <v>694</v>
      </c>
      <c r="G1314" s="91"/>
      <c r="H1314" s="19">
        <v>22.12</v>
      </c>
    </row>
    <row r="1315" spans="1:8" ht="15" customHeight="1" x14ac:dyDescent="0.25">
      <c r="A1315" s="45"/>
      <c r="B1315" s="45"/>
      <c r="C1315" s="45"/>
      <c r="D1315" s="45"/>
      <c r="E1315" s="45"/>
      <c r="F1315" s="91" t="s">
        <v>695</v>
      </c>
      <c r="G1315" s="91"/>
      <c r="H1315" s="19">
        <v>44.24</v>
      </c>
    </row>
    <row r="1316" spans="1:8" ht="36" customHeight="1" x14ac:dyDescent="0.25">
      <c r="A1316" s="11" t="s">
        <v>478</v>
      </c>
      <c r="B1316" s="11" t="s">
        <v>478</v>
      </c>
      <c r="C1316" s="12" t="s">
        <v>479</v>
      </c>
      <c r="D1316" s="11" t="s">
        <v>21</v>
      </c>
      <c r="E1316" s="11" t="s">
        <v>47</v>
      </c>
      <c r="F1316" s="11"/>
      <c r="G1316" s="13">
        <v>21.67</v>
      </c>
      <c r="H1316" s="13">
        <v>21.67</v>
      </c>
    </row>
    <row r="1317" spans="1:8" ht="21" customHeight="1" x14ac:dyDescent="0.25">
      <c r="A1317" s="14" t="s">
        <v>478</v>
      </c>
      <c r="B1317" s="14" t="s">
        <v>1134</v>
      </c>
      <c r="C1317" s="15" t="s">
        <v>1135</v>
      </c>
      <c r="D1317" s="16" t="s">
        <v>21</v>
      </c>
      <c r="E1317" s="16" t="s">
        <v>47</v>
      </c>
      <c r="F1317" s="17">
        <v>1</v>
      </c>
      <c r="G1317" s="18">
        <v>3.25</v>
      </c>
      <c r="H1317" s="18">
        <v>3.25</v>
      </c>
    </row>
    <row r="1318" spans="1:8" ht="21" customHeight="1" x14ac:dyDescent="0.25">
      <c r="A1318" s="14" t="s">
        <v>478</v>
      </c>
      <c r="B1318" s="14" t="s">
        <v>1136</v>
      </c>
      <c r="C1318" s="15" t="s">
        <v>1137</v>
      </c>
      <c r="D1318" s="16" t="s">
        <v>21</v>
      </c>
      <c r="E1318" s="16" t="s">
        <v>47</v>
      </c>
      <c r="F1318" s="17">
        <v>1</v>
      </c>
      <c r="G1318" s="18">
        <v>3.96</v>
      </c>
      <c r="H1318" s="18">
        <v>3.96</v>
      </c>
    </row>
    <row r="1319" spans="1:8" ht="29.1" customHeight="1" x14ac:dyDescent="0.25">
      <c r="A1319" s="14" t="s">
        <v>478</v>
      </c>
      <c r="B1319" s="14" t="s">
        <v>1094</v>
      </c>
      <c r="C1319" s="15" t="s">
        <v>1095</v>
      </c>
      <c r="D1319" s="16" t="s">
        <v>21</v>
      </c>
      <c r="E1319" s="16" t="s">
        <v>47</v>
      </c>
      <c r="F1319" s="17">
        <v>6.25E-2</v>
      </c>
      <c r="G1319" s="18">
        <v>26.57</v>
      </c>
      <c r="H1319" s="18">
        <v>1.66</v>
      </c>
    </row>
    <row r="1320" spans="1:8" ht="21" customHeight="1" x14ac:dyDescent="0.25">
      <c r="A1320" s="14" t="s">
        <v>478</v>
      </c>
      <c r="B1320" s="14" t="s">
        <v>1138</v>
      </c>
      <c r="C1320" s="15" t="s">
        <v>1139</v>
      </c>
      <c r="D1320" s="16" t="s">
        <v>21</v>
      </c>
      <c r="E1320" s="16" t="s">
        <v>47</v>
      </c>
      <c r="F1320" s="17">
        <v>1</v>
      </c>
      <c r="G1320" s="18">
        <v>10.5</v>
      </c>
      <c r="H1320" s="18">
        <v>10.5</v>
      </c>
    </row>
    <row r="1321" spans="1:8" ht="21" customHeight="1" x14ac:dyDescent="0.25">
      <c r="A1321" s="14" t="s">
        <v>478</v>
      </c>
      <c r="B1321" s="14" t="s">
        <v>965</v>
      </c>
      <c r="C1321" s="15" t="s">
        <v>966</v>
      </c>
      <c r="D1321" s="16" t="s">
        <v>21</v>
      </c>
      <c r="E1321" s="16" t="s">
        <v>699</v>
      </c>
      <c r="F1321" s="17">
        <v>4.399861E-2</v>
      </c>
      <c r="G1321" s="18">
        <v>22.95</v>
      </c>
      <c r="H1321" s="18">
        <v>1</v>
      </c>
    </row>
    <row r="1322" spans="1:8" ht="21" customHeight="1" x14ac:dyDescent="0.25">
      <c r="A1322" s="14" t="s">
        <v>478</v>
      </c>
      <c r="B1322" s="14" t="s">
        <v>967</v>
      </c>
      <c r="C1322" s="15" t="s">
        <v>968</v>
      </c>
      <c r="D1322" s="16" t="s">
        <v>21</v>
      </c>
      <c r="E1322" s="16" t="s">
        <v>699</v>
      </c>
      <c r="F1322" s="17">
        <v>4.7988799999999998E-2</v>
      </c>
      <c r="G1322" s="18">
        <v>27.24</v>
      </c>
      <c r="H1322" s="18">
        <v>1.3</v>
      </c>
    </row>
    <row r="1323" spans="1:8" ht="15" customHeight="1" x14ac:dyDescent="0.25">
      <c r="A1323" s="45"/>
      <c r="B1323" s="45"/>
      <c r="C1323" s="45"/>
      <c r="D1323" s="45"/>
      <c r="E1323" s="45"/>
      <c r="F1323" s="91" t="s">
        <v>692</v>
      </c>
      <c r="G1323" s="91"/>
      <c r="H1323" s="19">
        <v>21.67</v>
      </c>
    </row>
    <row r="1324" spans="1:8" ht="15" customHeight="1" x14ac:dyDescent="0.25">
      <c r="A1324" s="45"/>
      <c r="B1324" s="45"/>
      <c r="C1324" s="45"/>
      <c r="D1324" s="45"/>
      <c r="E1324" s="45"/>
      <c r="F1324" s="91" t="s">
        <v>693</v>
      </c>
      <c r="G1324" s="91"/>
      <c r="H1324" s="19">
        <v>5.43</v>
      </c>
    </row>
    <row r="1325" spans="1:8" ht="15" customHeight="1" x14ac:dyDescent="0.25">
      <c r="A1325" s="45"/>
      <c r="B1325" s="45"/>
      <c r="C1325" s="45"/>
      <c r="D1325" s="45"/>
      <c r="E1325" s="45"/>
      <c r="F1325" s="91" t="s">
        <v>694</v>
      </c>
      <c r="G1325" s="91"/>
      <c r="H1325" s="19">
        <v>27.1</v>
      </c>
    </row>
    <row r="1326" spans="1:8" ht="15" customHeight="1" x14ac:dyDescent="0.25">
      <c r="A1326" s="45"/>
      <c r="B1326" s="45"/>
      <c r="C1326" s="45"/>
      <c r="D1326" s="45"/>
      <c r="E1326" s="45"/>
      <c r="F1326" s="91" t="s">
        <v>695</v>
      </c>
      <c r="G1326" s="91"/>
      <c r="H1326" s="19">
        <v>27.1</v>
      </c>
    </row>
    <row r="1327" spans="1:8" ht="45" customHeight="1" x14ac:dyDescent="0.25">
      <c r="A1327" s="11" t="s">
        <v>481</v>
      </c>
      <c r="B1327" s="11" t="s">
        <v>481</v>
      </c>
      <c r="C1327" s="12" t="s">
        <v>482</v>
      </c>
      <c r="D1327" s="11" t="s">
        <v>21</v>
      </c>
      <c r="E1327" s="11" t="s">
        <v>47</v>
      </c>
      <c r="F1327" s="11"/>
      <c r="G1327" s="13">
        <v>12.06</v>
      </c>
      <c r="H1327" s="13">
        <v>24.12</v>
      </c>
    </row>
    <row r="1328" spans="1:8" ht="21" customHeight="1" x14ac:dyDescent="0.25">
      <c r="A1328" s="14" t="s">
        <v>481</v>
      </c>
      <c r="B1328" s="14" t="s">
        <v>979</v>
      </c>
      <c r="C1328" s="15" t="s">
        <v>980</v>
      </c>
      <c r="D1328" s="16" t="s">
        <v>21</v>
      </c>
      <c r="E1328" s="16" t="s">
        <v>47</v>
      </c>
      <c r="F1328" s="17">
        <v>7.3000000000000001E-3</v>
      </c>
      <c r="G1328" s="18">
        <v>64.39</v>
      </c>
      <c r="H1328" s="18">
        <v>0.47</v>
      </c>
    </row>
    <row r="1329" spans="1:8" ht="15" customHeight="1" x14ac:dyDescent="0.25">
      <c r="A1329" s="14" t="s">
        <v>481</v>
      </c>
      <c r="B1329" s="14" t="s">
        <v>961</v>
      </c>
      <c r="C1329" s="15" t="s">
        <v>962</v>
      </c>
      <c r="D1329" s="16" t="s">
        <v>21</v>
      </c>
      <c r="E1329" s="16" t="s">
        <v>47</v>
      </c>
      <c r="F1329" s="17">
        <v>8.0000000000000002E-3</v>
      </c>
      <c r="G1329" s="18">
        <v>2</v>
      </c>
      <c r="H1329" s="18">
        <v>0.01</v>
      </c>
    </row>
    <row r="1330" spans="1:8" ht="21" customHeight="1" x14ac:dyDescent="0.25">
      <c r="A1330" s="14" t="s">
        <v>481</v>
      </c>
      <c r="B1330" s="14" t="s">
        <v>981</v>
      </c>
      <c r="C1330" s="15" t="s">
        <v>982</v>
      </c>
      <c r="D1330" s="16" t="s">
        <v>21</v>
      </c>
      <c r="E1330" s="16" t="s">
        <v>47</v>
      </c>
      <c r="F1330" s="17">
        <v>1.0999999999999999E-2</v>
      </c>
      <c r="G1330" s="18">
        <v>72.94</v>
      </c>
      <c r="H1330" s="18">
        <v>0.8</v>
      </c>
    </row>
    <row r="1331" spans="1:8" ht="21" customHeight="1" x14ac:dyDescent="0.25">
      <c r="A1331" s="14" t="s">
        <v>481</v>
      </c>
      <c r="B1331" s="14" t="s">
        <v>1140</v>
      </c>
      <c r="C1331" s="15" t="s">
        <v>1141</v>
      </c>
      <c r="D1331" s="16" t="s">
        <v>21</v>
      </c>
      <c r="E1331" s="16" t="s">
        <v>47</v>
      </c>
      <c r="F1331" s="17">
        <v>1</v>
      </c>
      <c r="G1331" s="18">
        <v>10.27</v>
      </c>
      <c r="H1331" s="18">
        <v>10.27</v>
      </c>
    </row>
    <row r="1332" spans="1:8" ht="21" customHeight="1" x14ac:dyDescent="0.25">
      <c r="A1332" s="14" t="s">
        <v>481</v>
      </c>
      <c r="B1332" s="14" t="s">
        <v>965</v>
      </c>
      <c r="C1332" s="15" t="s">
        <v>966</v>
      </c>
      <c r="D1332" s="16" t="s">
        <v>21</v>
      </c>
      <c r="E1332" s="16" t="s">
        <v>699</v>
      </c>
      <c r="F1332" s="17">
        <v>1.042509E-2</v>
      </c>
      <c r="G1332" s="18">
        <v>22.95</v>
      </c>
      <c r="H1332" s="18">
        <v>0.23</v>
      </c>
    </row>
    <row r="1333" spans="1:8" ht="21" customHeight="1" x14ac:dyDescent="0.25">
      <c r="A1333" s="14" t="s">
        <v>481</v>
      </c>
      <c r="B1333" s="14" t="s">
        <v>967</v>
      </c>
      <c r="C1333" s="15" t="s">
        <v>968</v>
      </c>
      <c r="D1333" s="16" t="s">
        <v>21</v>
      </c>
      <c r="E1333" s="16" t="s">
        <v>699</v>
      </c>
      <c r="F1333" s="17">
        <v>1.056233E-2</v>
      </c>
      <c r="G1333" s="18">
        <v>27.24</v>
      </c>
      <c r="H1333" s="18">
        <v>0.28000000000000003</v>
      </c>
    </row>
    <row r="1334" spans="1:8" ht="15" customHeight="1" x14ac:dyDescent="0.25">
      <c r="A1334" s="45"/>
      <c r="B1334" s="45"/>
      <c r="C1334" s="45"/>
      <c r="D1334" s="45"/>
      <c r="E1334" s="45"/>
      <c r="F1334" s="91" t="s">
        <v>692</v>
      </c>
      <c r="G1334" s="91"/>
      <c r="H1334" s="19">
        <v>12.06</v>
      </c>
    </row>
    <row r="1335" spans="1:8" ht="15" customHeight="1" x14ac:dyDescent="0.25">
      <c r="A1335" s="45"/>
      <c r="B1335" s="45"/>
      <c r="C1335" s="45"/>
      <c r="D1335" s="45"/>
      <c r="E1335" s="45"/>
      <c r="F1335" s="91" t="s">
        <v>693</v>
      </c>
      <c r="G1335" s="91"/>
      <c r="H1335" s="19">
        <v>3.02</v>
      </c>
    </row>
    <row r="1336" spans="1:8" ht="15" customHeight="1" x14ac:dyDescent="0.25">
      <c r="A1336" s="45"/>
      <c r="B1336" s="45"/>
      <c r="C1336" s="45"/>
      <c r="D1336" s="45"/>
      <c r="E1336" s="45"/>
      <c r="F1336" s="91" t="s">
        <v>694</v>
      </c>
      <c r="G1336" s="91"/>
      <c r="H1336" s="19">
        <v>15.08</v>
      </c>
    </row>
    <row r="1337" spans="1:8" ht="15" customHeight="1" x14ac:dyDescent="0.25">
      <c r="A1337" s="45"/>
      <c r="B1337" s="45"/>
      <c r="C1337" s="45"/>
      <c r="D1337" s="45"/>
      <c r="E1337" s="45"/>
      <c r="F1337" s="91" t="s">
        <v>695</v>
      </c>
      <c r="G1337" s="91"/>
      <c r="H1337" s="19">
        <v>30.16</v>
      </c>
    </row>
    <row r="1338" spans="1:8" ht="45" customHeight="1" x14ac:dyDescent="0.25">
      <c r="A1338" s="11" t="s">
        <v>484</v>
      </c>
      <c r="B1338" s="11" t="s">
        <v>484</v>
      </c>
      <c r="C1338" s="12" t="s">
        <v>485</v>
      </c>
      <c r="D1338" s="11" t="s">
        <v>21</v>
      </c>
      <c r="E1338" s="11" t="s">
        <v>47</v>
      </c>
      <c r="F1338" s="11"/>
      <c r="G1338" s="13">
        <v>26.13</v>
      </c>
      <c r="H1338" s="13">
        <v>104.52</v>
      </c>
    </row>
    <row r="1339" spans="1:8" ht="21" customHeight="1" x14ac:dyDescent="0.25">
      <c r="A1339" s="14" t="s">
        <v>484</v>
      </c>
      <c r="B1339" s="14" t="s">
        <v>1114</v>
      </c>
      <c r="C1339" s="15" t="s">
        <v>1115</v>
      </c>
      <c r="D1339" s="16" t="s">
        <v>21</v>
      </c>
      <c r="E1339" s="16" t="s">
        <v>47</v>
      </c>
      <c r="F1339" s="17">
        <v>3</v>
      </c>
      <c r="G1339" s="18">
        <v>2.48</v>
      </c>
      <c r="H1339" s="18">
        <v>7.44</v>
      </c>
    </row>
    <row r="1340" spans="1:8" ht="29.1" customHeight="1" x14ac:dyDescent="0.25">
      <c r="A1340" s="14" t="s">
        <v>484</v>
      </c>
      <c r="B1340" s="14" t="s">
        <v>1094</v>
      </c>
      <c r="C1340" s="15" t="s">
        <v>1095</v>
      </c>
      <c r="D1340" s="16" t="s">
        <v>21</v>
      </c>
      <c r="E1340" s="16" t="s">
        <v>47</v>
      </c>
      <c r="F1340" s="17">
        <v>7.4999999999999997E-2</v>
      </c>
      <c r="G1340" s="18">
        <v>26.57</v>
      </c>
      <c r="H1340" s="18">
        <v>1.99</v>
      </c>
    </row>
    <row r="1341" spans="1:8" ht="21" customHeight="1" x14ac:dyDescent="0.25">
      <c r="A1341" s="14" t="s">
        <v>484</v>
      </c>
      <c r="B1341" s="14" t="s">
        <v>1142</v>
      </c>
      <c r="C1341" s="15" t="s">
        <v>1143</v>
      </c>
      <c r="D1341" s="16" t="s">
        <v>21</v>
      </c>
      <c r="E1341" s="16" t="s">
        <v>47</v>
      </c>
      <c r="F1341" s="17">
        <v>1</v>
      </c>
      <c r="G1341" s="18">
        <v>8.4600000000000009</v>
      </c>
      <c r="H1341" s="18">
        <v>8.4600000000000009</v>
      </c>
    </row>
    <row r="1342" spans="1:8" ht="21" customHeight="1" x14ac:dyDescent="0.25">
      <c r="A1342" s="14" t="s">
        <v>484</v>
      </c>
      <c r="B1342" s="14" t="s">
        <v>965</v>
      </c>
      <c r="C1342" s="15" t="s">
        <v>966</v>
      </c>
      <c r="D1342" s="16" t="s">
        <v>21</v>
      </c>
      <c r="E1342" s="16" t="s">
        <v>699</v>
      </c>
      <c r="F1342" s="17">
        <v>0.16423834000000001</v>
      </c>
      <c r="G1342" s="18">
        <v>22.95</v>
      </c>
      <c r="H1342" s="18">
        <v>3.76</v>
      </c>
    </row>
    <row r="1343" spans="1:8" ht="21" customHeight="1" x14ac:dyDescent="0.25">
      <c r="A1343" s="14" t="s">
        <v>484</v>
      </c>
      <c r="B1343" s="14" t="s">
        <v>967</v>
      </c>
      <c r="C1343" s="15" t="s">
        <v>968</v>
      </c>
      <c r="D1343" s="16" t="s">
        <v>21</v>
      </c>
      <c r="E1343" s="16" t="s">
        <v>699</v>
      </c>
      <c r="F1343" s="17">
        <v>0.16474268</v>
      </c>
      <c r="G1343" s="18">
        <v>27.24</v>
      </c>
      <c r="H1343" s="18">
        <v>4.4800000000000004</v>
      </c>
    </row>
    <row r="1344" spans="1:8" ht="15" customHeight="1" x14ac:dyDescent="0.25">
      <c r="A1344" s="45"/>
      <c r="B1344" s="45"/>
      <c r="C1344" s="45"/>
      <c r="D1344" s="45"/>
      <c r="E1344" s="45"/>
      <c r="F1344" s="91" t="s">
        <v>692</v>
      </c>
      <c r="G1344" s="91"/>
      <c r="H1344" s="19">
        <v>26.13</v>
      </c>
    </row>
    <row r="1345" spans="1:8" ht="15" customHeight="1" x14ac:dyDescent="0.25">
      <c r="A1345" s="45"/>
      <c r="B1345" s="45"/>
      <c r="C1345" s="45"/>
      <c r="D1345" s="45"/>
      <c r="E1345" s="45"/>
      <c r="F1345" s="91" t="s">
        <v>693</v>
      </c>
      <c r="G1345" s="91"/>
      <c r="H1345" s="19">
        <v>6.55</v>
      </c>
    </row>
    <row r="1346" spans="1:8" ht="15" customHeight="1" x14ac:dyDescent="0.25">
      <c r="A1346" s="45"/>
      <c r="B1346" s="45"/>
      <c r="C1346" s="45"/>
      <c r="D1346" s="45"/>
      <c r="E1346" s="45"/>
      <c r="F1346" s="91" t="s">
        <v>694</v>
      </c>
      <c r="G1346" s="91"/>
      <c r="H1346" s="19">
        <v>32.68</v>
      </c>
    </row>
    <row r="1347" spans="1:8" ht="15" customHeight="1" x14ac:dyDescent="0.25">
      <c r="A1347" s="45"/>
      <c r="B1347" s="45"/>
      <c r="C1347" s="45"/>
      <c r="D1347" s="45"/>
      <c r="E1347" s="45"/>
      <c r="F1347" s="91" t="s">
        <v>695</v>
      </c>
      <c r="G1347" s="91"/>
      <c r="H1347" s="19">
        <v>130.72</v>
      </c>
    </row>
    <row r="1348" spans="1:8" ht="45" customHeight="1" x14ac:dyDescent="0.25">
      <c r="A1348" s="11" t="s">
        <v>487</v>
      </c>
      <c r="B1348" s="11" t="s">
        <v>487</v>
      </c>
      <c r="C1348" s="12" t="s">
        <v>488</v>
      </c>
      <c r="D1348" s="11" t="s">
        <v>21</v>
      </c>
      <c r="E1348" s="11" t="s">
        <v>47</v>
      </c>
      <c r="F1348" s="11"/>
      <c r="G1348" s="13">
        <v>47.27</v>
      </c>
      <c r="H1348" s="13">
        <v>141.81</v>
      </c>
    </row>
    <row r="1349" spans="1:8" ht="21" customHeight="1" x14ac:dyDescent="0.25">
      <c r="A1349" s="14" t="s">
        <v>487</v>
      </c>
      <c r="B1349" s="14" t="s">
        <v>1090</v>
      </c>
      <c r="C1349" s="15" t="s">
        <v>1091</v>
      </c>
      <c r="D1349" s="16" t="s">
        <v>21</v>
      </c>
      <c r="E1349" s="16" t="s">
        <v>47</v>
      </c>
      <c r="F1349" s="17">
        <v>3</v>
      </c>
      <c r="G1349" s="18">
        <v>4.3899999999999997</v>
      </c>
      <c r="H1349" s="18">
        <v>13.17</v>
      </c>
    </row>
    <row r="1350" spans="1:8" ht="29.1" customHeight="1" x14ac:dyDescent="0.25">
      <c r="A1350" s="14" t="s">
        <v>487</v>
      </c>
      <c r="B1350" s="14" t="s">
        <v>1094</v>
      </c>
      <c r="C1350" s="15" t="s">
        <v>1095</v>
      </c>
      <c r="D1350" s="16" t="s">
        <v>21</v>
      </c>
      <c r="E1350" s="16" t="s">
        <v>47</v>
      </c>
      <c r="F1350" s="17">
        <v>0.17249999999999999</v>
      </c>
      <c r="G1350" s="18">
        <v>26.57</v>
      </c>
      <c r="H1350" s="18">
        <v>4.58</v>
      </c>
    </row>
    <row r="1351" spans="1:8" ht="21" customHeight="1" x14ac:dyDescent="0.25">
      <c r="A1351" s="14" t="s">
        <v>487</v>
      </c>
      <c r="B1351" s="14" t="s">
        <v>1144</v>
      </c>
      <c r="C1351" s="15" t="s">
        <v>1145</v>
      </c>
      <c r="D1351" s="16" t="s">
        <v>21</v>
      </c>
      <c r="E1351" s="16" t="s">
        <v>47</v>
      </c>
      <c r="F1351" s="17">
        <v>1</v>
      </c>
      <c r="G1351" s="18">
        <v>18.010000000000002</v>
      </c>
      <c r="H1351" s="18">
        <v>18.010000000000002</v>
      </c>
    </row>
    <row r="1352" spans="1:8" ht="21" customHeight="1" x14ac:dyDescent="0.25">
      <c r="A1352" s="14" t="s">
        <v>487</v>
      </c>
      <c r="B1352" s="14" t="s">
        <v>965</v>
      </c>
      <c r="C1352" s="15" t="s">
        <v>966</v>
      </c>
      <c r="D1352" s="16" t="s">
        <v>21</v>
      </c>
      <c r="E1352" s="16" t="s">
        <v>699</v>
      </c>
      <c r="F1352" s="17">
        <v>0.22959668999999999</v>
      </c>
      <c r="G1352" s="18">
        <v>22.95</v>
      </c>
      <c r="H1352" s="18">
        <v>5.26</v>
      </c>
    </row>
    <row r="1353" spans="1:8" ht="21" customHeight="1" x14ac:dyDescent="0.25">
      <c r="A1353" s="14" t="s">
        <v>487</v>
      </c>
      <c r="B1353" s="14" t="s">
        <v>967</v>
      </c>
      <c r="C1353" s="15" t="s">
        <v>968</v>
      </c>
      <c r="D1353" s="16" t="s">
        <v>21</v>
      </c>
      <c r="E1353" s="16" t="s">
        <v>699</v>
      </c>
      <c r="F1353" s="17">
        <v>0.22966531000000001</v>
      </c>
      <c r="G1353" s="18">
        <v>27.24</v>
      </c>
      <c r="H1353" s="18">
        <v>6.25</v>
      </c>
    </row>
    <row r="1354" spans="1:8" ht="15" customHeight="1" x14ac:dyDescent="0.25">
      <c r="A1354" s="45"/>
      <c r="B1354" s="45"/>
      <c r="C1354" s="45"/>
      <c r="D1354" s="45"/>
      <c r="E1354" s="45"/>
      <c r="F1354" s="91" t="s">
        <v>692</v>
      </c>
      <c r="G1354" s="91"/>
      <c r="H1354" s="19">
        <v>47.27</v>
      </c>
    </row>
    <row r="1355" spans="1:8" ht="15" customHeight="1" x14ac:dyDescent="0.25">
      <c r="A1355" s="45"/>
      <c r="B1355" s="45"/>
      <c r="C1355" s="45"/>
      <c r="D1355" s="45"/>
      <c r="E1355" s="45"/>
      <c r="F1355" s="91" t="s">
        <v>693</v>
      </c>
      <c r="G1355" s="91"/>
      <c r="H1355" s="19">
        <v>11.84</v>
      </c>
    </row>
    <row r="1356" spans="1:8" ht="15" customHeight="1" x14ac:dyDescent="0.25">
      <c r="A1356" s="45"/>
      <c r="B1356" s="45"/>
      <c r="C1356" s="45"/>
      <c r="D1356" s="45"/>
      <c r="E1356" s="45"/>
      <c r="F1356" s="91" t="s">
        <v>694</v>
      </c>
      <c r="G1356" s="91"/>
      <c r="H1356" s="19">
        <v>59.11</v>
      </c>
    </row>
    <row r="1357" spans="1:8" ht="15" customHeight="1" x14ac:dyDescent="0.25">
      <c r="A1357" s="45"/>
      <c r="B1357" s="45"/>
      <c r="C1357" s="45"/>
      <c r="D1357" s="45"/>
      <c r="E1357" s="45"/>
      <c r="F1357" s="91" t="s">
        <v>695</v>
      </c>
      <c r="G1357" s="91"/>
      <c r="H1357" s="19">
        <v>177.33</v>
      </c>
    </row>
    <row r="1358" spans="1:8" ht="45" customHeight="1" x14ac:dyDescent="0.25">
      <c r="A1358" s="11" t="s">
        <v>490</v>
      </c>
      <c r="B1358" s="11" t="s">
        <v>490</v>
      </c>
      <c r="C1358" s="12" t="s">
        <v>491</v>
      </c>
      <c r="D1358" s="11" t="s">
        <v>21</v>
      </c>
      <c r="E1358" s="11" t="s">
        <v>47</v>
      </c>
      <c r="F1358" s="11"/>
      <c r="G1358" s="13">
        <v>5736.27</v>
      </c>
      <c r="H1358" s="13">
        <v>5736.27</v>
      </c>
    </row>
    <row r="1359" spans="1:8" ht="63" customHeight="1" x14ac:dyDescent="0.25">
      <c r="A1359" s="14" t="s">
        <v>490</v>
      </c>
      <c r="B1359" s="14" t="s">
        <v>1146</v>
      </c>
      <c r="C1359" s="15" t="s">
        <v>1147</v>
      </c>
      <c r="D1359" s="16" t="s">
        <v>21</v>
      </c>
      <c r="E1359" s="16" t="s">
        <v>1148</v>
      </c>
      <c r="F1359" s="17">
        <v>1.17407627</v>
      </c>
      <c r="G1359" s="18">
        <v>60.69</v>
      </c>
      <c r="H1359" s="18">
        <v>71.25</v>
      </c>
    </row>
    <row r="1360" spans="1:8" ht="63" customHeight="1" x14ac:dyDescent="0.25">
      <c r="A1360" s="14" t="s">
        <v>490</v>
      </c>
      <c r="B1360" s="14" t="s">
        <v>1149</v>
      </c>
      <c r="C1360" s="15" t="s">
        <v>1150</v>
      </c>
      <c r="D1360" s="16" t="s">
        <v>21</v>
      </c>
      <c r="E1360" s="16" t="s">
        <v>1151</v>
      </c>
      <c r="F1360" s="17">
        <v>0.57617501999999998</v>
      </c>
      <c r="G1360" s="18">
        <v>143.26</v>
      </c>
      <c r="H1360" s="18">
        <v>82.54</v>
      </c>
    </row>
    <row r="1361" spans="1:8" ht="38.1" customHeight="1" x14ac:dyDescent="0.25">
      <c r="A1361" s="14" t="s">
        <v>490</v>
      </c>
      <c r="B1361" s="14" t="s">
        <v>1152</v>
      </c>
      <c r="C1361" s="15" t="s">
        <v>1153</v>
      </c>
      <c r="D1361" s="16" t="s">
        <v>21</v>
      </c>
      <c r="E1361" s="16" t="s">
        <v>47</v>
      </c>
      <c r="F1361" s="17">
        <v>5</v>
      </c>
      <c r="G1361" s="18">
        <v>863.1</v>
      </c>
      <c r="H1361" s="18">
        <v>4315.5</v>
      </c>
    </row>
    <row r="1362" spans="1:8" ht="15" customHeight="1" x14ac:dyDescent="0.25">
      <c r="A1362" s="14" t="s">
        <v>490</v>
      </c>
      <c r="B1362" s="14" t="s">
        <v>797</v>
      </c>
      <c r="C1362" s="15" t="s">
        <v>751</v>
      </c>
      <c r="D1362" s="16" t="s">
        <v>21</v>
      </c>
      <c r="E1362" s="16" t="s">
        <v>699</v>
      </c>
      <c r="F1362" s="17">
        <v>2.9029843999999998</v>
      </c>
      <c r="G1362" s="18">
        <v>27.95</v>
      </c>
      <c r="H1362" s="18">
        <v>81.13</v>
      </c>
    </row>
    <row r="1363" spans="1:8" ht="15" customHeight="1" x14ac:dyDescent="0.25">
      <c r="A1363" s="14" t="s">
        <v>490</v>
      </c>
      <c r="B1363" s="14" t="s">
        <v>798</v>
      </c>
      <c r="C1363" s="15" t="s">
        <v>716</v>
      </c>
      <c r="D1363" s="16" t="s">
        <v>21</v>
      </c>
      <c r="E1363" s="16" t="s">
        <v>699</v>
      </c>
      <c r="F1363" s="17">
        <v>2.2807431999999999</v>
      </c>
      <c r="G1363" s="18">
        <v>23.06</v>
      </c>
      <c r="H1363" s="18">
        <v>52.59</v>
      </c>
    </row>
    <row r="1364" spans="1:8" ht="29.1" customHeight="1" x14ac:dyDescent="0.25">
      <c r="A1364" s="14" t="s">
        <v>490</v>
      </c>
      <c r="B1364" s="14" t="s">
        <v>1154</v>
      </c>
      <c r="C1364" s="15" t="s">
        <v>1155</v>
      </c>
      <c r="D1364" s="16" t="s">
        <v>21</v>
      </c>
      <c r="E1364" s="16" t="s">
        <v>801</v>
      </c>
      <c r="F1364" s="17">
        <v>0.1042703</v>
      </c>
      <c r="G1364" s="18">
        <v>701.91</v>
      </c>
      <c r="H1364" s="18">
        <v>73.180000000000007</v>
      </c>
    </row>
    <row r="1365" spans="1:8" ht="29.1" customHeight="1" x14ac:dyDescent="0.25">
      <c r="A1365" s="14" t="s">
        <v>490</v>
      </c>
      <c r="B1365" s="14" t="s">
        <v>1156</v>
      </c>
      <c r="C1365" s="15" t="s">
        <v>1157</v>
      </c>
      <c r="D1365" s="16" t="s">
        <v>21</v>
      </c>
      <c r="E1365" s="16" t="s">
        <v>801</v>
      </c>
      <c r="F1365" s="17">
        <v>0.36619422000000001</v>
      </c>
      <c r="G1365" s="18">
        <v>2207.4</v>
      </c>
      <c r="H1365" s="18">
        <v>808.33</v>
      </c>
    </row>
    <row r="1366" spans="1:8" ht="38.1" customHeight="1" x14ac:dyDescent="0.25">
      <c r="A1366" s="14" t="s">
        <v>490</v>
      </c>
      <c r="B1366" s="14" t="s">
        <v>1158</v>
      </c>
      <c r="C1366" s="15" t="s">
        <v>1159</v>
      </c>
      <c r="D1366" s="16" t="s">
        <v>21</v>
      </c>
      <c r="E1366" s="16" t="s">
        <v>801</v>
      </c>
      <c r="F1366" s="17">
        <v>1.478602E-2</v>
      </c>
      <c r="G1366" s="18">
        <v>4106.3599999999997</v>
      </c>
      <c r="H1366" s="18">
        <v>60.71</v>
      </c>
    </row>
    <row r="1367" spans="1:8" ht="38.1" customHeight="1" x14ac:dyDescent="0.25">
      <c r="A1367" s="14" t="s">
        <v>490</v>
      </c>
      <c r="B1367" s="14" t="s">
        <v>1160</v>
      </c>
      <c r="C1367" s="15" t="s">
        <v>1161</v>
      </c>
      <c r="D1367" s="16" t="s">
        <v>21</v>
      </c>
      <c r="E1367" s="16" t="s">
        <v>801</v>
      </c>
      <c r="F1367" s="17">
        <v>0.54161028</v>
      </c>
      <c r="G1367" s="18">
        <v>352.74</v>
      </c>
      <c r="H1367" s="18">
        <v>191.04</v>
      </c>
    </row>
    <row r="1368" spans="1:8" ht="15" customHeight="1" x14ac:dyDescent="0.25">
      <c r="A1368" s="45"/>
      <c r="B1368" s="45"/>
      <c r="C1368" s="45"/>
      <c r="D1368" s="45"/>
      <c r="E1368" s="45"/>
      <c r="F1368" s="91" t="s">
        <v>692</v>
      </c>
      <c r="G1368" s="91"/>
      <c r="H1368" s="19">
        <v>5736.27</v>
      </c>
    </row>
    <row r="1369" spans="1:8" ht="15" customHeight="1" x14ac:dyDescent="0.25">
      <c r="A1369" s="45"/>
      <c r="B1369" s="45"/>
      <c r="C1369" s="45"/>
      <c r="D1369" s="45"/>
      <c r="E1369" s="45"/>
      <c r="F1369" s="91" t="s">
        <v>693</v>
      </c>
      <c r="G1369" s="91"/>
      <c r="H1369" s="19">
        <v>1436.94</v>
      </c>
    </row>
    <row r="1370" spans="1:8" ht="15" customHeight="1" x14ac:dyDescent="0.25">
      <c r="A1370" s="45"/>
      <c r="B1370" s="45"/>
      <c r="C1370" s="45"/>
      <c r="D1370" s="45"/>
      <c r="E1370" s="45"/>
      <c r="F1370" s="91" t="s">
        <v>694</v>
      </c>
      <c r="G1370" s="91"/>
      <c r="H1370" s="19">
        <v>7173.21</v>
      </c>
    </row>
    <row r="1371" spans="1:8" ht="15" customHeight="1" x14ac:dyDescent="0.25">
      <c r="A1371" s="45"/>
      <c r="B1371" s="45"/>
      <c r="C1371" s="45"/>
      <c r="D1371" s="45"/>
      <c r="E1371" s="45"/>
      <c r="F1371" s="91" t="s">
        <v>695</v>
      </c>
      <c r="G1371" s="91"/>
      <c r="H1371" s="19">
        <v>7173.21</v>
      </c>
    </row>
    <row r="1372" spans="1:8" ht="45" customHeight="1" x14ac:dyDescent="0.25">
      <c r="A1372" s="11" t="s">
        <v>493</v>
      </c>
      <c r="B1372" s="11" t="s">
        <v>493</v>
      </c>
      <c r="C1372" s="12" t="s">
        <v>494</v>
      </c>
      <c r="D1372" s="11" t="s">
        <v>21</v>
      </c>
      <c r="E1372" s="11" t="s">
        <v>47</v>
      </c>
      <c r="F1372" s="11"/>
      <c r="G1372" s="13">
        <v>5458.74</v>
      </c>
      <c r="H1372" s="13">
        <v>5458.74</v>
      </c>
    </row>
    <row r="1373" spans="1:8" ht="63" customHeight="1" x14ac:dyDescent="0.25">
      <c r="A1373" s="14" t="s">
        <v>493</v>
      </c>
      <c r="B1373" s="14" t="s">
        <v>1146</v>
      </c>
      <c r="C1373" s="15" t="s">
        <v>1147</v>
      </c>
      <c r="D1373" s="16" t="s">
        <v>21</v>
      </c>
      <c r="E1373" s="16" t="s">
        <v>1148</v>
      </c>
      <c r="F1373" s="17">
        <v>2.2297891999999999</v>
      </c>
      <c r="G1373" s="18">
        <v>60.69</v>
      </c>
      <c r="H1373" s="18">
        <v>135.32</v>
      </c>
    </row>
    <row r="1374" spans="1:8" ht="63" customHeight="1" x14ac:dyDescent="0.25">
      <c r="A1374" s="14" t="s">
        <v>493</v>
      </c>
      <c r="B1374" s="14" t="s">
        <v>1149</v>
      </c>
      <c r="C1374" s="15" t="s">
        <v>1150</v>
      </c>
      <c r="D1374" s="16" t="s">
        <v>21</v>
      </c>
      <c r="E1374" s="16" t="s">
        <v>1151</v>
      </c>
      <c r="F1374" s="17">
        <v>1.09415741</v>
      </c>
      <c r="G1374" s="18">
        <v>143.26</v>
      </c>
      <c r="H1374" s="18">
        <v>156.74</v>
      </c>
    </row>
    <row r="1375" spans="1:8" ht="38.1" customHeight="1" x14ac:dyDescent="0.25">
      <c r="A1375" s="14" t="s">
        <v>493</v>
      </c>
      <c r="B1375" s="14" t="s">
        <v>1152</v>
      </c>
      <c r="C1375" s="15" t="s">
        <v>1153</v>
      </c>
      <c r="D1375" s="16" t="s">
        <v>21</v>
      </c>
      <c r="E1375" s="16" t="s">
        <v>47</v>
      </c>
      <c r="F1375" s="17">
        <v>3</v>
      </c>
      <c r="G1375" s="18">
        <v>863.1</v>
      </c>
      <c r="H1375" s="18">
        <v>2589.3000000000002</v>
      </c>
    </row>
    <row r="1376" spans="1:8" ht="29.1" customHeight="1" x14ac:dyDescent="0.25">
      <c r="A1376" s="14" t="s">
        <v>493</v>
      </c>
      <c r="B1376" s="14" t="s">
        <v>1162</v>
      </c>
      <c r="C1376" s="15" t="s">
        <v>1163</v>
      </c>
      <c r="D1376" s="16" t="s">
        <v>21</v>
      </c>
      <c r="E1376" s="16" t="s">
        <v>47</v>
      </c>
      <c r="F1376" s="17">
        <v>1</v>
      </c>
      <c r="G1376" s="18">
        <v>111.81</v>
      </c>
      <c r="H1376" s="18">
        <v>111.81</v>
      </c>
    </row>
    <row r="1377" spans="1:8" ht="21" customHeight="1" x14ac:dyDescent="0.25">
      <c r="A1377" s="14" t="s">
        <v>493</v>
      </c>
      <c r="B1377" s="14" t="s">
        <v>1164</v>
      </c>
      <c r="C1377" s="15" t="s">
        <v>1165</v>
      </c>
      <c r="D1377" s="16" t="s">
        <v>21</v>
      </c>
      <c r="E1377" s="16" t="s">
        <v>801</v>
      </c>
      <c r="F1377" s="17">
        <v>3.4256000000000002</v>
      </c>
      <c r="G1377" s="18">
        <v>254.14</v>
      </c>
      <c r="H1377" s="18">
        <v>870.58</v>
      </c>
    </row>
    <row r="1378" spans="1:8" ht="15" customHeight="1" x14ac:dyDescent="0.25">
      <c r="A1378" s="14" t="s">
        <v>493</v>
      </c>
      <c r="B1378" s="14" t="s">
        <v>797</v>
      </c>
      <c r="C1378" s="15" t="s">
        <v>751</v>
      </c>
      <c r="D1378" s="16" t="s">
        <v>21</v>
      </c>
      <c r="E1378" s="16" t="s">
        <v>699</v>
      </c>
      <c r="F1378" s="17">
        <v>2.4305795799999999</v>
      </c>
      <c r="G1378" s="18">
        <v>27.95</v>
      </c>
      <c r="H1378" s="18">
        <v>67.930000000000007</v>
      </c>
    </row>
    <row r="1379" spans="1:8" ht="15" customHeight="1" x14ac:dyDescent="0.25">
      <c r="A1379" s="14" t="s">
        <v>493</v>
      </c>
      <c r="B1379" s="14" t="s">
        <v>798</v>
      </c>
      <c r="C1379" s="15" t="s">
        <v>716</v>
      </c>
      <c r="D1379" s="16" t="s">
        <v>21</v>
      </c>
      <c r="E1379" s="16" t="s">
        <v>699</v>
      </c>
      <c r="F1379" s="17">
        <v>1.91001534</v>
      </c>
      <c r="G1379" s="18">
        <v>23.06</v>
      </c>
      <c r="H1379" s="18">
        <v>44.04</v>
      </c>
    </row>
    <row r="1380" spans="1:8" ht="29.1" customHeight="1" x14ac:dyDescent="0.25">
      <c r="A1380" s="14" t="s">
        <v>493</v>
      </c>
      <c r="B1380" s="14" t="s">
        <v>1154</v>
      </c>
      <c r="C1380" s="15" t="s">
        <v>1155</v>
      </c>
      <c r="D1380" s="16" t="s">
        <v>21</v>
      </c>
      <c r="E1380" s="16" t="s">
        <v>801</v>
      </c>
      <c r="F1380" s="17">
        <v>7.3661850000000001E-2</v>
      </c>
      <c r="G1380" s="18">
        <v>701.91</v>
      </c>
      <c r="H1380" s="18">
        <v>51.7</v>
      </c>
    </row>
    <row r="1381" spans="1:8" ht="29.1" customHeight="1" x14ac:dyDescent="0.25">
      <c r="A1381" s="14" t="s">
        <v>493</v>
      </c>
      <c r="B1381" s="14" t="s">
        <v>1156</v>
      </c>
      <c r="C1381" s="15" t="s">
        <v>1157</v>
      </c>
      <c r="D1381" s="16" t="s">
        <v>21</v>
      </c>
      <c r="E1381" s="16" t="s">
        <v>801</v>
      </c>
      <c r="F1381" s="17">
        <v>0.53419269000000003</v>
      </c>
      <c r="G1381" s="18">
        <v>2207.4</v>
      </c>
      <c r="H1381" s="18">
        <v>1179.17</v>
      </c>
    </row>
    <row r="1382" spans="1:8" ht="38.1" customHeight="1" x14ac:dyDescent="0.25">
      <c r="A1382" s="14" t="s">
        <v>493</v>
      </c>
      <c r="B1382" s="14" t="s">
        <v>1158</v>
      </c>
      <c r="C1382" s="15" t="s">
        <v>1159</v>
      </c>
      <c r="D1382" s="16" t="s">
        <v>21</v>
      </c>
      <c r="E1382" s="16" t="s">
        <v>801</v>
      </c>
      <c r="F1382" s="17">
        <v>1.4809299999999999E-2</v>
      </c>
      <c r="G1382" s="18">
        <v>4106.3599999999997</v>
      </c>
      <c r="H1382" s="18">
        <v>60.81</v>
      </c>
    </row>
    <row r="1383" spans="1:8" ht="38.1" customHeight="1" x14ac:dyDescent="0.25">
      <c r="A1383" s="14" t="s">
        <v>493</v>
      </c>
      <c r="B1383" s="14" t="s">
        <v>1160</v>
      </c>
      <c r="C1383" s="15" t="s">
        <v>1161</v>
      </c>
      <c r="D1383" s="16" t="s">
        <v>21</v>
      </c>
      <c r="E1383" s="16" t="s">
        <v>801</v>
      </c>
      <c r="F1383" s="17">
        <v>0.54246282000000001</v>
      </c>
      <c r="G1383" s="18">
        <v>352.74</v>
      </c>
      <c r="H1383" s="18">
        <v>191.34</v>
      </c>
    </row>
    <row r="1384" spans="1:8" ht="15" customHeight="1" x14ac:dyDescent="0.25">
      <c r="A1384" s="45"/>
      <c r="B1384" s="45"/>
      <c r="C1384" s="45"/>
      <c r="D1384" s="45"/>
      <c r="E1384" s="45"/>
      <c r="F1384" s="91" t="s">
        <v>692</v>
      </c>
      <c r="G1384" s="91"/>
      <c r="H1384" s="19">
        <v>5458.74</v>
      </c>
    </row>
    <row r="1385" spans="1:8" ht="15" customHeight="1" x14ac:dyDescent="0.25">
      <c r="A1385" s="45"/>
      <c r="B1385" s="45"/>
      <c r="C1385" s="45"/>
      <c r="D1385" s="45"/>
      <c r="E1385" s="45"/>
      <c r="F1385" s="91" t="s">
        <v>693</v>
      </c>
      <c r="G1385" s="91"/>
      <c r="H1385" s="19">
        <v>1367.41</v>
      </c>
    </row>
    <row r="1386" spans="1:8" ht="15" customHeight="1" x14ac:dyDescent="0.25">
      <c r="A1386" s="45"/>
      <c r="B1386" s="45"/>
      <c r="C1386" s="45"/>
      <c r="D1386" s="45"/>
      <c r="E1386" s="45"/>
      <c r="F1386" s="91" t="s">
        <v>694</v>
      </c>
      <c r="G1386" s="91"/>
      <c r="H1386" s="19">
        <v>6826.15</v>
      </c>
    </row>
    <row r="1387" spans="1:8" ht="15" customHeight="1" x14ac:dyDescent="0.25">
      <c r="A1387" s="45"/>
      <c r="B1387" s="45"/>
      <c r="C1387" s="45"/>
      <c r="D1387" s="45"/>
      <c r="E1387" s="45"/>
      <c r="F1387" s="91" t="s">
        <v>695</v>
      </c>
      <c r="G1387" s="91"/>
      <c r="H1387" s="19">
        <v>6826.15</v>
      </c>
    </row>
    <row r="1388" spans="1:8" ht="45" customHeight="1" x14ac:dyDescent="0.25">
      <c r="A1388" s="11" t="s">
        <v>496</v>
      </c>
      <c r="B1388" s="11" t="s">
        <v>496</v>
      </c>
      <c r="C1388" s="12" t="s">
        <v>497</v>
      </c>
      <c r="D1388" s="11" t="s">
        <v>21</v>
      </c>
      <c r="E1388" s="11" t="s">
        <v>47</v>
      </c>
      <c r="F1388" s="11"/>
      <c r="G1388" s="13">
        <v>4956.82</v>
      </c>
      <c r="H1388" s="13">
        <v>4956.82</v>
      </c>
    </row>
    <row r="1389" spans="1:8" ht="63" customHeight="1" x14ac:dyDescent="0.25">
      <c r="A1389" s="14" t="s">
        <v>496</v>
      </c>
      <c r="B1389" s="14" t="s">
        <v>1146</v>
      </c>
      <c r="C1389" s="15" t="s">
        <v>1147</v>
      </c>
      <c r="D1389" s="16" t="s">
        <v>21</v>
      </c>
      <c r="E1389" s="16" t="s">
        <v>1148</v>
      </c>
      <c r="F1389" s="17">
        <v>1.42247309</v>
      </c>
      <c r="G1389" s="18">
        <v>60.69</v>
      </c>
      <c r="H1389" s="18">
        <v>86.32</v>
      </c>
    </row>
    <row r="1390" spans="1:8" ht="63" customHeight="1" x14ac:dyDescent="0.25">
      <c r="A1390" s="14" t="s">
        <v>496</v>
      </c>
      <c r="B1390" s="14" t="s">
        <v>1149</v>
      </c>
      <c r="C1390" s="15" t="s">
        <v>1150</v>
      </c>
      <c r="D1390" s="16" t="s">
        <v>21</v>
      </c>
      <c r="E1390" s="16" t="s">
        <v>1151</v>
      </c>
      <c r="F1390" s="17">
        <v>0.69797502</v>
      </c>
      <c r="G1390" s="18">
        <v>143.26</v>
      </c>
      <c r="H1390" s="18">
        <v>99.99</v>
      </c>
    </row>
    <row r="1391" spans="1:8" ht="38.1" customHeight="1" x14ac:dyDescent="0.25">
      <c r="A1391" s="14" t="s">
        <v>496</v>
      </c>
      <c r="B1391" s="14" t="s">
        <v>1166</v>
      </c>
      <c r="C1391" s="15" t="s">
        <v>1167</v>
      </c>
      <c r="D1391" s="16" t="s">
        <v>21</v>
      </c>
      <c r="E1391" s="16" t="s">
        <v>47</v>
      </c>
      <c r="F1391" s="17">
        <v>6</v>
      </c>
      <c r="G1391" s="18">
        <v>604.16999999999996</v>
      </c>
      <c r="H1391" s="18">
        <v>3625.02</v>
      </c>
    </row>
    <row r="1392" spans="1:8" ht="15" customHeight="1" x14ac:dyDescent="0.25">
      <c r="A1392" s="14" t="s">
        <v>496</v>
      </c>
      <c r="B1392" s="14" t="s">
        <v>797</v>
      </c>
      <c r="C1392" s="15" t="s">
        <v>751</v>
      </c>
      <c r="D1392" s="16" t="s">
        <v>21</v>
      </c>
      <c r="E1392" s="16" t="s">
        <v>699</v>
      </c>
      <c r="F1392" s="17">
        <v>1.68006707</v>
      </c>
      <c r="G1392" s="18">
        <v>27.95</v>
      </c>
      <c r="H1392" s="18">
        <v>46.95</v>
      </c>
    </row>
    <row r="1393" spans="1:8" ht="15" customHeight="1" x14ac:dyDescent="0.25">
      <c r="A1393" s="14" t="s">
        <v>496</v>
      </c>
      <c r="B1393" s="14" t="s">
        <v>798</v>
      </c>
      <c r="C1393" s="15" t="s">
        <v>716</v>
      </c>
      <c r="D1393" s="16" t="s">
        <v>21</v>
      </c>
      <c r="E1393" s="16" t="s">
        <v>699</v>
      </c>
      <c r="F1393" s="17">
        <v>1.3198589300000001</v>
      </c>
      <c r="G1393" s="18">
        <v>23.06</v>
      </c>
      <c r="H1393" s="18">
        <v>30.43</v>
      </c>
    </row>
    <row r="1394" spans="1:8" ht="38.1" customHeight="1" x14ac:dyDescent="0.25">
      <c r="A1394" s="14" t="s">
        <v>496</v>
      </c>
      <c r="B1394" s="14" t="s">
        <v>1168</v>
      </c>
      <c r="C1394" s="15" t="s">
        <v>1169</v>
      </c>
      <c r="D1394" s="16" t="s">
        <v>21</v>
      </c>
      <c r="E1394" s="16" t="s">
        <v>801</v>
      </c>
      <c r="F1394" s="17">
        <v>1.7698800000000001E-2</v>
      </c>
      <c r="G1394" s="18">
        <v>860.45</v>
      </c>
      <c r="H1394" s="18">
        <v>15.22</v>
      </c>
    </row>
    <row r="1395" spans="1:8" ht="29.1" customHeight="1" x14ac:dyDescent="0.25">
      <c r="A1395" s="14" t="s">
        <v>496</v>
      </c>
      <c r="B1395" s="14" t="s">
        <v>1156</v>
      </c>
      <c r="C1395" s="15" t="s">
        <v>1157</v>
      </c>
      <c r="D1395" s="16" t="s">
        <v>21</v>
      </c>
      <c r="E1395" s="16" t="s">
        <v>801</v>
      </c>
      <c r="F1395" s="17">
        <v>0.36272937</v>
      </c>
      <c r="G1395" s="18">
        <v>2207.4</v>
      </c>
      <c r="H1395" s="18">
        <v>800.68</v>
      </c>
    </row>
    <row r="1396" spans="1:8" ht="38.1" customHeight="1" x14ac:dyDescent="0.25">
      <c r="A1396" s="14" t="s">
        <v>496</v>
      </c>
      <c r="B1396" s="14" t="s">
        <v>1158</v>
      </c>
      <c r="C1396" s="15" t="s">
        <v>1159</v>
      </c>
      <c r="D1396" s="16" t="s">
        <v>21</v>
      </c>
      <c r="E1396" s="16" t="s">
        <v>801</v>
      </c>
      <c r="F1396" s="17">
        <v>1.4813130000000001E-2</v>
      </c>
      <c r="G1396" s="18">
        <v>4106.3599999999997</v>
      </c>
      <c r="H1396" s="18">
        <v>60.82</v>
      </c>
    </row>
    <row r="1397" spans="1:8" ht="38.1" customHeight="1" x14ac:dyDescent="0.25">
      <c r="A1397" s="14" t="s">
        <v>496</v>
      </c>
      <c r="B1397" s="14" t="s">
        <v>1160</v>
      </c>
      <c r="C1397" s="15" t="s">
        <v>1161</v>
      </c>
      <c r="D1397" s="16" t="s">
        <v>21</v>
      </c>
      <c r="E1397" s="16" t="s">
        <v>801</v>
      </c>
      <c r="F1397" s="17">
        <v>0.54260311999999999</v>
      </c>
      <c r="G1397" s="18">
        <v>352.74</v>
      </c>
      <c r="H1397" s="18">
        <v>191.39</v>
      </c>
    </row>
    <row r="1398" spans="1:8" ht="15" customHeight="1" x14ac:dyDescent="0.25">
      <c r="A1398" s="45"/>
      <c r="B1398" s="45"/>
      <c r="C1398" s="45"/>
      <c r="D1398" s="45"/>
      <c r="E1398" s="45"/>
      <c r="F1398" s="91" t="s">
        <v>692</v>
      </c>
      <c r="G1398" s="91"/>
      <c r="H1398" s="19">
        <v>4956.82</v>
      </c>
    </row>
    <row r="1399" spans="1:8" ht="15" customHeight="1" x14ac:dyDescent="0.25">
      <c r="A1399" s="45"/>
      <c r="B1399" s="45"/>
      <c r="C1399" s="45"/>
      <c r="D1399" s="45"/>
      <c r="E1399" s="45"/>
      <c r="F1399" s="91" t="s">
        <v>693</v>
      </c>
      <c r="G1399" s="91"/>
      <c r="H1399" s="19">
        <v>1241.68</v>
      </c>
    </row>
    <row r="1400" spans="1:8" ht="15" customHeight="1" x14ac:dyDescent="0.25">
      <c r="A1400" s="45"/>
      <c r="B1400" s="45"/>
      <c r="C1400" s="45"/>
      <c r="D1400" s="45"/>
      <c r="E1400" s="45"/>
      <c r="F1400" s="91" t="s">
        <v>694</v>
      </c>
      <c r="G1400" s="91"/>
      <c r="H1400" s="19">
        <v>6198.5</v>
      </c>
    </row>
    <row r="1401" spans="1:8" ht="15" customHeight="1" x14ac:dyDescent="0.25">
      <c r="A1401" s="45"/>
      <c r="B1401" s="45"/>
      <c r="C1401" s="45"/>
      <c r="D1401" s="45"/>
      <c r="E1401" s="45"/>
      <c r="F1401" s="91" t="s">
        <v>695</v>
      </c>
      <c r="G1401" s="91"/>
      <c r="H1401" s="19">
        <v>6198.5</v>
      </c>
    </row>
    <row r="1402" spans="1:8" ht="20.100000000000001" customHeight="1" x14ac:dyDescent="0.25">
      <c r="A1402" s="11" t="s">
        <v>500</v>
      </c>
      <c r="B1402" s="11" t="s">
        <v>500</v>
      </c>
      <c r="C1402" s="12" t="s">
        <v>501</v>
      </c>
      <c r="D1402" s="11" t="s">
        <v>16</v>
      </c>
      <c r="E1402" s="11" t="s">
        <v>502</v>
      </c>
      <c r="F1402" s="11"/>
      <c r="G1402" s="13">
        <v>1267.32</v>
      </c>
      <c r="H1402" s="13">
        <v>5069.28</v>
      </c>
    </row>
    <row r="1403" spans="1:8" ht="15" customHeight="1" x14ac:dyDescent="0.25">
      <c r="A1403" s="14" t="s">
        <v>500</v>
      </c>
      <c r="B1403" s="14" t="s">
        <v>1170</v>
      </c>
      <c r="C1403" s="15" t="s">
        <v>1171</v>
      </c>
      <c r="D1403" s="16" t="s">
        <v>16</v>
      </c>
      <c r="E1403" s="16" t="s">
        <v>835</v>
      </c>
      <c r="F1403" s="17">
        <v>12</v>
      </c>
      <c r="G1403" s="18">
        <v>12.3</v>
      </c>
      <c r="H1403" s="18">
        <v>147.6</v>
      </c>
    </row>
    <row r="1404" spans="1:8" ht="15" customHeight="1" x14ac:dyDescent="0.25">
      <c r="A1404" s="14" t="s">
        <v>500</v>
      </c>
      <c r="B1404" s="14" t="s">
        <v>1172</v>
      </c>
      <c r="C1404" s="15" t="s">
        <v>1173</v>
      </c>
      <c r="D1404" s="16" t="s">
        <v>16</v>
      </c>
      <c r="E1404" s="16" t="s">
        <v>835</v>
      </c>
      <c r="F1404" s="17">
        <v>12</v>
      </c>
      <c r="G1404" s="18">
        <v>22.38</v>
      </c>
      <c r="H1404" s="18">
        <v>268.56</v>
      </c>
    </row>
    <row r="1405" spans="1:8" ht="15" customHeight="1" x14ac:dyDescent="0.25">
      <c r="A1405" s="14" t="s">
        <v>500</v>
      </c>
      <c r="B1405" s="14" t="s">
        <v>1174</v>
      </c>
      <c r="C1405" s="15" t="s">
        <v>1175</v>
      </c>
      <c r="D1405" s="16" t="s">
        <v>16</v>
      </c>
      <c r="E1405" s="16" t="s">
        <v>835</v>
      </c>
      <c r="F1405" s="17">
        <v>12</v>
      </c>
      <c r="G1405" s="18">
        <v>34.03</v>
      </c>
      <c r="H1405" s="18">
        <v>408.36</v>
      </c>
    </row>
    <row r="1406" spans="1:8" ht="15" customHeight="1" x14ac:dyDescent="0.25">
      <c r="A1406" s="14" t="s">
        <v>500</v>
      </c>
      <c r="B1406" s="14" t="s">
        <v>1176</v>
      </c>
      <c r="C1406" s="15" t="s">
        <v>1177</v>
      </c>
      <c r="D1406" s="16" t="s">
        <v>16</v>
      </c>
      <c r="E1406" s="16" t="s">
        <v>835</v>
      </c>
      <c r="F1406" s="17">
        <v>12</v>
      </c>
      <c r="G1406" s="18">
        <v>2.4300000000000002</v>
      </c>
      <c r="H1406" s="18">
        <v>29.16</v>
      </c>
    </row>
    <row r="1407" spans="1:8" ht="15" customHeight="1" x14ac:dyDescent="0.25">
      <c r="A1407" s="14" t="s">
        <v>500</v>
      </c>
      <c r="B1407" s="14" t="s">
        <v>1178</v>
      </c>
      <c r="C1407" s="15" t="s">
        <v>1179</v>
      </c>
      <c r="D1407" s="16" t="s">
        <v>16</v>
      </c>
      <c r="E1407" s="16" t="s">
        <v>835</v>
      </c>
      <c r="F1407" s="17">
        <v>12</v>
      </c>
      <c r="G1407" s="18">
        <v>4.13</v>
      </c>
      <c r="H1407" s="18">
        <v>49.56</v>
      </c>
    </row>
    <row r="1408" spans="1:8" ht="21" customHeight="1" x14ac:dyDescent="0.25">
      <c r="A1408" s="14" t="s">
        <v>500</v>
      </c>
      <c r="B1408" s="14" t="s">
        <v>846</v>
      </c>
      <c r="C1408" s="15" t="s">
        <v>847</v>
      </c>
      <c r="D1408" s="16" t="s">
        <v>16</v>
      </c>
      <c r="E1408" s="16" t="s">
        <v>714</v>
      </c>
      <c r="F1408" s="17">
        <v>5.3702298700000002</v>
      </c>
      <c r="G1408" s="18">
        <v>23.2</v>
      </c>
      <c r="H1408" s="18">
        <v>124.58</v>
      </c>
    </row>
    <row r="1409" spans="1:8" ht="15" customHeight="1" x14ac:dyDescent="0.25">
      <c r="A1409" s="14" t="s">
        <v>500</v>
      </c>
      <c r="B1409" s="14" t="s">
        <v>748</v>
      </c>
      <c r="C1409" s="15" t="s">
        <v>749</v>
      </c>
      <c r="D1409" s="16" t="s">
        <v>16</v>
      </c>
      <c r="E1409" s="16" t="s">
        <v>714</v>
      </c>
      <c r="F1409" s="17">
        <v>4.4751972699999998</v>
      </c>
      <c r="G1409" s="18">
        <v>28.29</v>
      </c>
      <c r="H1409" s="18">
        <v>126.6</v>
      </c>
    </row>
    <row r="1410" spans="1:8" ht="21" customHeight="1" x14ac:dyDescent="0.25">
      <c r="A1410" s="14" t="s">
        <v>500</v>
      </c>
      <c r="B1410" s="14" t="s">
        <v>1180</v>
      </c>
      <c r="C1410" s="15" t="s">
        <v>1181</v>
      </c>
      <c r="D1410" s="16" t="s">
        <v>16</v>
      </c>
      <c r="E1410" s="16" t="s">
        <v>714</v>
      </c>
      <c r="F1410" s="17">
        <v>4.4751544000000001</v>
      </c>
      <c r="G1410" s="18">
        <v>25.23</v>
      </c>
      <c r="H1410" s="18">
        <v>112.9</v>
      </c>
    </row>
    <row r="1411" spans="1:8" ht="15" customHeight="1" x14ac:dyDescent="0.25">
      <c r="A1411" s="45"/>
      <c r="B1411" s="45"/>
      <c r="C1411" s="45"/>
      <c r="D1411" s="45"/>
      <c r="E1411" s="45"/>
      <c r="F1411" s="91" t="s">
        <v>692</v>
      </c>
      <c r="G1411" s="91"/>
      <c r="H1411" s="19">
        <v>1267.32</v>
      </c>
    </row>
    <row r="1412" spans="1:8" ht="15" customHeight="1" x14ac:dyDescent="0.25">
      <c r="A1412" s="45"/>
      <c r="B1412" s="45"/>
      <c r="C1412" s="45"/>
      <c r="D1412" s="45"/>
      <c r="E1412" s="45"/>
      <c r="F1412" s="91" t="s">
        <v>693</v>
      </c>
      <c r="G1412" s="91"/>
      <c r="H1412" s="19">
        <v>317.45999999999998</v>
      </c>
    </row>
    <row r="1413" spans="1:8" ht="15" customHeight="1" x14ac:dyDescent="0.25">
      <c r="A1413" s="45"/>
      <c r="B1413" s="45"/>
      <c r="C1413" s="45"/>
      <c r="D1413" s="45"/>
      <c r="E1413" s="45"/>
      <c r="F1413" s="91" t="s">
        <v>694</v>
      </c>
      <c r="G1413" s="91"/>
      <c r="H1413" s="19">
        <v>1584.78</v>
      </c>
    </row>
    <row r="1414" spans="1:8" ht="15" customHeight="1" x14ac:dyDescent="0.25">
      <c r="A1414" s="45"/>
      <c r="B1414" s="45"/>
      <c r="C1414" s="45"/>
      <c r="D1414" s="45"/>
      <c r="E1414" s="45"/>
      <c r="F1414" s="91" t="s">
        <v>695</v>
      </c>
      <c r="G1414" s="91"/>
      <c r="H1414" s="19">
        <v>6339.12</v>
      </c>
    </row>
    <row r="1415" spans="1:8" ht="20.100000000000001" customHeight="1" x14ac:dyDescent="0.25">
      <c r="A1415" s="11" t="s">
        <v>504</v>
      </c>
      <c r="B1415" s="11" t="s">
        <v>504</v>
      </c>
      <c r="C1415" s="12" t="s">
        <v>505</v>
      </c>
      <c r="D1415" s="11" t="s">
        <v>16</v>
      </c>
      <c r="E1415" s="11" t="s">
        <v>502</v>
      </c>
      <c r="F1415" s="11"/>
      <c r="G1415" s="13">
        <v>265</v>
      </c>
      <c r="H1415" s="13">
        <v>1060</v>
      </c>
    </row>
    <row r="1416" spans="1:8" ht="21" customHeight="1" x14ac:dyDescent="0.25">
      <c r="A1416" s="14" t="s">
        <v>504</v>
      </c>
      <c r="B1416" s="14" t="s">
        <v>1182</v>
      </c>
      <c r="C1416" s="15" t="s">
        <v>1183</v>
      </c>
      <c r="D1416" s="16" t="s">
        <v>16</v>
      </c>
      <c r="E1416" s="16" t="s">
        <v>683</v>
      </c>
      <c r="F1416" s="17">
        <v>2</v>
      </c>
      <c r="G1416" s="18">
        <v>1.19</v>
      </c>
      <c r="H1416" s="18">
        <v>2.38</v>
      </c>
    </row>
    <row r="1417" spans="1:8" ht="15" customHeight="1" x14ac:dyDescent="0.25">
      <c r="A1417" s="14" t="s">
        <v>504</v>
      </c>
      <c r="B1417" s="14" t="s">
        <v>1176</v>
      </c>
      <c r="C1417" s="15" t="s">
        <v>1177</v>
      </c>
      <c r="D1417" s="16" t="s">
        <v>16</v>
      </c>
      <c r="E1417" s="16" t="s">
        <v>835</v>
      </c>
      <c r="F1417" s="17">
        <v>12</v>
      </c>
      <c r="G1417" s="18">
        <v>2.4300000000000002</v>
      </c>
      <c r="H1417" s="18">
        <v>29.16</v>
      </c>
    </row>
    <row r="1418" spans="1:8" ht="15" customHeight="1" x14ac:dyDescent="0.25">
      <c r="A1418" s="14" t="s">
        <v>504</v>
      </c>
      <c r="B1418" s="14" t="s">
        <v>1184</v>
      </c>
      <c r="C1418" s="15" t="s">
        <v>1185</v>
      </c>
      <c r="D1418" s="16" t="s">
        <v>16</v>
      </c>
      <c r="E1418" s="16" t="s">
        <v>835</v>
      </c>
      <c r="F1418" s="17">
        <v>12</v>
      </c>
      <c r="G1418" s="18">
        <v>7.93</v>
      </c>
      <c r="H1418" s="18">
        <v>95.16</v>
      </c>
    </row>
    <row r="1419" spans="1:8" ht="21" customHeight="1" x14ac:dyDescent="0.25">
      <c r="A1419" s="14" t="s">
        <v>504</v>
      </c>
      <c r="B1419" s="14" t="s">
        <v>846</v>
      </c>
      <c r="C1419" s="15" t="s">
        <v>847</v>
      </c>
      <c r="D1419" s="16" t="s">
        <v>16</v>
      </c>
      <c r="E1419" s="16" t="s">
        <v>714</v>
      </c>
      <c r="F1419" s="17">
        <v>2.6859865300000001</v>
      </c>
      <c r="G1419" s="18">
        <v>23.2</v>
      </c>
      <c r="H1419" s="18">
        <v>62.31</v>
      </c>
    </row>
    <row r="1420" spans="1:8" ht="15" customHeight="1" x14ac:dyDescent="0.25">
      <c r="A1420" s="14" t="s">
        <v>504</v>
      </c>
      <c r="B1420" s="14" t="s">
        <v>748</v>
      </c>
      <c r="C1420" s="15" t="s">
        <v>749</v>
      </c>
      <c r="D1420" s="16" t="s">
        <v>16</v>
      </c>
      <c r="E1420" s="16" t="s">
        <v>714</v>
      </c>
      <c r="F1420" s="17">
        <v>2.6864175600000002</v>
      </c>
      <c r="G1420" s="18">
        <v>28.29</v>
      </c>
      <c r="H1420" s="18">
        <v>75.989999999999995</v>
      </c>
    </row>
    <row r="1421" spans="1:8" ht="15" customHeight="1" x14ac:dyDescent="0.25">
      <c r="A1421" s="45"/>
      <c r="B1421" s="45"/>
      <c r="C1421" s="45"/>
      <c r="D1421" s="45"/>
      <c r="E1421" s="45"/>
      <c r="F1421" s="91" t="s">
        <v>692</v>
      </c>
      <c r="G1421" s="91"/>
      <c r="H1421" s="19">
        <v>265</v>
      </c>
    </row>
    <row r="1422" spans="1:8" ht="15" customHeight="1" x14ac:dyDescent="0.25">
      <c r="A1422" s="45"/>
      <c r="B1422" s="45"/>
      <c r="C1422" s="45"/>
      <c r="D1422" s="45"/>
      <c r="E1422" s="45"/>
      <c r="F1422" s="91" t="s">
        <v>693</v>
      </c>
      <c r="G1422" s="91"/>
      <c r="H1422" s="19">
        <v>66.38</v>
      </c>
    </row>
    <row r="1423" spans="1:8" ht="15" customHeight="1" x14ac:dyDescent="0.25">
      <c r="A1423" s="45"/>
      <c r="B1423" s="45"/>
      <c r="C1423" s="45"/>
      <c r="D1423" s="45"/>
      <c r="E1423" s="45"/>
      <c r="F1423" s="91" t="s">
        <v>694</v>
      </c>
      <c r="G1423" s="91"/>
      <c r="H1423" s="19">
        <v>331.38</v>
      </c>
    </row>
    <row r="1424" spans="1:8" ht="15" customHeight="1" x14ac:dyDescent="0.25">
      <c r="A1424" s="45"/>
      <c r="B1424" s="45"/>
      <c r="C1424" s="45"/>
      <c r="D1424" s="45"/>
      <c r="E1424" s="45"/>
      <c r="F1424" s="91" t="s">
        <v>695</v>
      </c>
      <c r="G1424" s="91"/>
      <c r="H1424" s="19">
        <v>1325.52</v>
      </c>
    </row>
    <row r="1425" spans="1:8" ht="20.100000000000001" customHeight="1" x14ac:dyDescent="0.25">
      <c r="A1425" s="11" t="s">
        <v>509</v>
      </c>
      <c r="B1425" s="11" t="s">
        <v>509</v>
      </c>
      <c r="C1425" s="12" t="s">
        <v>510</v>
      </c>
      <c r="D1425" s="11" t="s">
        <v>16</v>
      </c>
      <c r="E1425" s="11" t="s">
        <v>47</v>
      </c>
      <c r="F1425" s="11"/>
      <c r="G1425" s="13">
        <v>1357.98</v>
      </c>
      <c r="H1425" s="13">
        <v>2715.96</v>
      </c>
    </row>
    <row r="1426" spans="1:8" ht="15" customHeight="1" x14ac:dyDescent="0.25">
      <c r="A1426" s="14" t="s">
        <v>509</v>
      </c>
      <c r="B1426" s="14" t="s">
        <v>1186</v>
      </c>
      <c r="C1426" s="15" t="s">
        <v>1187</v>
      </c>
      <c r="D1426" s="16" t="s">
        <v>16</v>
      </c>
      <c r="E1426" s="16" t="s">
        <v>683</v>
      </c>
      <c r="F1426" s="17">
        <v>1</v>
      </c>
      <c r="G1426" s="18">
        <v>267.61</v>
      </c>
      <c r="H1426" s="18">
        <v>267.61</v>
      </c>
    </row>
    <row r="1427" spans="1:8" ht="15" customHeight="1" x14ac:dyDescent="0.25">
      <c r="A1427" s="14" t="s">
        <v>509</v>
      </c>
      <c r="B1427" s="14" t="s">
        <v>1188</v>
      </c>
      <c r="C1427" s="15" t="s">
        <v>1189</v>
      </c>
      <c r="D1427" s="16" t="s">
        <v>16</v>
      </c>
      <c r="E1427" s="16" t="s">
        <v>683</v>
      </c>
      <c r="F1427" s="17">
        <v>1</v>
      </c>
      <c r="G1427" s="18">
        <v>888.29</v>
      </c>
      <c r="H1427" s="18">
        <v>888.29</v>
      </c>
    </row>
    <row r="1428" spans="1:8" ht="15" customHeight="1" x14ac:dyDescent="0.25">
      <c r="A1428" s="14" t="s">
        <v>509</v>
      </c>
      <c r="B1428" s="14" t="s">
        <v>1190</v>
      </c>
      <c r="C1428" s="15" t="s">
        <v>1191</v>
      </c>
      <c r="D1428" s="16" t="s">
        <v>16</v>
      </c>
      <c r="E1428" s="16" t="s">
        <v>683</v>
      </c>
      <c r="F1428" s="17">
        <v>1</v>
      </c>
      <c r="G1428" s="18">
        <v>8.42</v>
      </c>
      <c r="H1428" s="18">
        <v>8.42</v>
      </c>
    </row>
    <row r="1429" spans="1:8" ht="15" customHeight="1" x14ac:dyDescent="0.25">
      <c r="A1429" s="14" t="s">
        <v>509</v>
      </c>
      <c r="B1429" s="14" t="s">
        <v>736</v>
      </c>
      <c r="C1429" s="15" t="s">
        <v>737</v>
      </c>
      <c r="D1429" s="16" t="s">
        <v>16</v>
      </c>
      <c r="E1429" s="16" t="s">
        <v>711</v>
      </c>
      <c r="F1429" s="17">
        <v>1</v>
      </c>
      <c r="G1429" s="18">
        <v>15.87</v>
      </c>
      <c r="H1429" s="18">
        <v>15.87</v>
      </c>
    </row>
    <row r="1430" spans="1:8" ht="15" customHeight="1" x14ac:dyDescent="0.25">
      <c r="A1430" s="14" t="s">
        <v>509</v>
      </c>
      <c r="B1430" s="14" t="s">
        <v>1192</v>
      </c>
      <c r="C1430" s="15" t="s">
        <v>1193</v>
      </c>
      <c r="D1430" s="16" t="s">
        <v>16</v>
      </c>
      <c r="E1430" s="16" t="s">
        <v>683</v>
      </c>
      <c r="F1430" s="17">
        <v>2</v>
      </c>
      <c r="G1430" s="18">
        <v>8.41</v>
      </c>
      <c r="H1430" s="18">
        <v>16.82</v>
      </c>
    </row>
    <row r="1431" spans="1:8" ht="21" customHeight="1" x14ac:dyDescent="0.25">
      <c r="A1431" s="14" t="s">
        <v>509</v>
      </c>
      <c r="B1431" s="14" t="s">
        <v>818</v>
      </c>
      <c r="C1431" s="15" t="s">
        <v>819</v>
      </c>
      <c r="D1431" s="16" t="s">
        <v>16</v>
      </c>
      <c r="E1431" s="16" t="s">
        <v>711</v>
      </c>
      <c r="F1431" s="17">
        <v>0.09</v>
      </c>
      <c r="G1431" s="18">
        <v>5</v>
      </c>
      <c r="H1431" s="18">
        <v>0.45</v>
      </c>
    </row>
    <row r="1432" spans="1:8" ht="15" customHeight="1" x14ac:dyDescent="0.25">
      <c r="A1432" s="14" t="s">
        <v>509</v>
      </c>
      <c r="B1432" s="14" t="s">
        <v>1194</v>
      </c>
      <c r="C1432" s="15" t="s">
        <v>1195</v>
      </c>
      <c r="D1432" s="16" t="s">
        <v>16</v>
      </c>
      <c r="E1432" s="16" t="s">
        <v>683</v>
      </c>
      <c r="F1432" s="17">
        <v>1</v>
      </c>
      <c r="G1432" s="18">
        <v>14.31</v>
      </c>
      <c r="H1432" s="18">
        <v>14.31</v>
      </c>
    </row>
    <row r="1433" spans="1:8" ht="21" customHeight="1" x14ac:dyDescent="0.25">
      <c r="A1433" s="14" t="s">
        <v>509</v>
      </c>
      <c r="B1433" s="14" t="s">
        <v>1196</v>
      </c>
      <c r="C1433" s="15" t="s">
        <v>966</v>
      </c>
      <c r="D1433" s="16" t="s">
        <v>16</v>
      </c>
      <c r="E1433" s="16" t="s">
        <v>714</v>
      </c>
      <c r="F1433" s="17">
        <v>2.9530469300000002</v>
      </c>
      <c r="G1433" s="18">
        <v>22.26</v>
      </c>
      <c r="H1433" s="18">
        <v>65.73</v>
      </c>
    </row>
    <row r="1434" spans="1:8" ht="21" customHeight="1" x14ac:dyDescent="0.25">
      <c r="A1434" s="14" t="s">
        <v>509</v>
      </c>
      <c r="B1434" s="14" t="s">
        <v>1197</v>
      </c>
      <c r="C1434" s="15" t="s">
        <v>968</v>
      </c>
      <c r="D1434" s="16" t="s">
        <v>16</v>
      </c>
      <c r="E1434" s="16" t="s">
        <v>714</v>
      </c>
      <c r="F1434" s="17">
        <v>2.9537429400000002</v>
      </c>
      <c r="G1434" s="18">
        <v>27.25</v>
      </c>
      <c r="H1434" s="18">
        <v>80.48</v>
      </c>
    </row>
    <row r="1435" spans="1:8" ht="15" customHeight="1" x14ac:dyDescent="0.25">
      <c r="A1435" s="45"/>
      <c r="B1435" s="45"/>
      <c r="C1435" s="45"/>
      <c r="D1435" s="45"/>
      <c r="E1435" s="45"/>
      <c r="F1435" s="91" t="s">
        <v>692</v>
      </c>
      <c r="G1435" s="91"/>
      <c r="H1435" s="19">
        <v>1357.98</v>
      </c>
    </row>
    <row r="1436" spans="1:8" ht="15" customHeight="1" x14ac:dyDescent="0.25">
      <c r="A1436" s="45"/>
      <c r="B1436" s="45"/>
      <c r="C1436" s="45"/>
      <c r="D1436" s="45"/>
      <c r="E1436" s="45"/>
      <c r="F1436" s="91" t="s">
        <v>693</v>
      </c>
      <c r="G1436" s="91"/>
      <c r="H1436" s="19">
        <v>340.17</v>
      </c>
    </row>
    <row r="1437" spans="1:8" ht="15" customHeight="1" x14ac:dyDescent="0.25">
      <c r="A1437" s="45"/>
      <c r="B1437" s="45"/>
      <c r="C1437" s="45"/>
      <c r="D1437" s="45"/>
      <c r="E1437" s="45"/>
      <c r="F1437" s="91" t="s">
        <v>694</v>
      </c>
      <c r="G1437" s="91"/>
      <c r="H1437" s="19">
        <v>1698.15</v>
      </c>
    </row>
    <row r="1438" spans="1:8" ht="15" customHeight="1" x14ac:dyDescent="0.25">
      <c r="A1438" s="45"/>
      <c r="B1438" s="45"/>
      <c r="C1438" s="45"/>
      <c r="D1438" s="45"/>
      <c r="E1438" s="45"/>
      <c r="F1438" s="91" t="s">
        <v>695</v>
      </c>
      <c r="G1438" s="91"/>
      <c r="H1438" s="19">
        <v>3396.3</v>
      </c>
    </row>
    <row r="1439" spans="1:8" ht="20.100000000000001" customHeight="1" x14ac:dyDescent="0.25">
      <c r="A1439" s="11" t="s">
        <v>512</v>
      </c>
      <c r="B1439" s="11" t="s">
        <v>512</v>
      </c>
      <c r="C1439" s="12" t="s">
        <v>513</v>
      </c>
      <c r="D1439" s="11" t="s">
        <v>16</v>
      </c>
      <c r="E1439" s="11" t="s">
        <v>47</v>
      </c>
      <c r="F1439" s="11"/>
      <c r="G1439" s="13">
        <v>1233.1400000000001</v>
      </c>
      <c r="H1439" s="13">
        <v>2466.2800000000002</v>
      </c>
    </row>
    <row r="1440" spans="1:8" ht="15" customHeight="1" x14ac:dyDescent="0.25">
      <c r="A1440" s="14" t="s">
        <v>512</v>
      </c>
      <c r="B1440" s="14" t="s">
        <v>1198</v>
      </c>
      <c r="C1440" s="15" t="s">
        <v>1199</v>
      </c>
      <c r="D1440" s="16" t="s">
        <v>16</v>
      </c>
      <c r="E1440" s="16" t="s">
        <v>835</v>
      </c>
      <c r="F1440" s="17">
        <v>1.2</v>
      </c>
      <c r="G1440" s="18">
        <v>0.26</v>
      </c>
      <c r="H1440" s="18">
        <v>0.31</v>
      </c>
    </row>
    <row r="1441" spans="1:8" ht="15" customHeight="1" x14ac:dyDescent="0.25">
      <c r="A1441" s="14" t="s">
        <v>512</v>
      </c>
      <c r="B1441" s="14" t="s">
        <v>1200</v>
      </c>
      <c r="C1441" s="15" t="s">
        <v>1201</v>
      </c>
      <c r="D1441" s="16" t="s">
        <v>16</v>
      </c>
      <c r="E1441" s="16" t="s">
        <v>683</v>
      </c>
      <c r="F1441" s="17">
        <v>1</v>
      </c>
      <c r="G1441" s="18">
        <v>488.51</v>
      </c>
      <c r="H1441" s="18">
        <v>488.51</v>
      </c>
    </row>
    <row r="1442" spans="1:8" ht="15" customHeight="1" x14ac:dyDescent="0.25">
      <c r="A1442" s="14" t="s">
        <v>512</v>
      </c>
      <c r="B1442" s="14" t="s">
        <v>1192</v>
      </c>
      <c r="C1442" s="15" t="s">
        <v>1193</v>
      </c>
      <c r="D1442" s="16" t="s">
        <v>16</v>
      </c>
      <c r="E1442" s="16" t="s">
        <v>683</v>
      </c>
      <c r="F1442" s="17">
        <v>2</v>
      </c>
      <c r="G1442" s="18">
        <v>8.41</v>
      </c>
      <c r="H1442" s="18">
        <v>16.82</v>
      </c>
    </row>
    <row r="1443" spans="1:8" ht="15" customHeight="1" x14ac:dyDescent="0.25">
      <c r="A1443" s="14" t="s">
        <v>512</v>
      </c>
      <c r="B1443" s="14" t="s">
        <v>1202</v>
      </c>
      <c r="C1443" s="15" t="s">
        <v>1203</v>
      </c>
      <c r="D1443" s="16" t="s">
        <v>16</v>
      </c>
      <c r="E1443" s="16" t="s">
        <v>683</v>
      </c>
      <c r="F1443" s="17">
        <v>1</v>
      </c>
      <c r="G1443" s="18">
        <v>424.19</v>
      </c>
      <c r="H1443" s="18">
        <v>424.19</v>
      </c>
    </row>
    <row r="1444" spans="1:8" ht="15" customHeight="1" x14ac:dyDescent="0.25">
      <c r="A1444" s="14" t="s">
        <v>512</v>
      </c>
      <c r="B1444" s="14" t="s">
        <v>1204</v>
      </c>
      <c r="C1444" s="15" t="s">
        <v>1205</v>
      </c>
      <c r="D1444" s="16" t="s">
        <v>16</v>
      </c>
      <c r="E1444" s="16" t="s">
        <v>683</v>
      </c>
      <c r="F1444" s="17">
        <v>1</v>
      </c>
      <c r="G1444" s="18">
        <v>89.44</v>
      </c>
      <c r="H1444" s="18">
        <v>89.44</v>
      </c>
    </row>
    <row r="1445" spans="1:8" ht="15" customHeight="1" x14ac:dyDescent="0.25">
      <c r="A1445" s="14" t="s">
        <v>512</v>
      </c>
      <c r="B1445" s="14" t="s">
        <v>1206</v>
      </c>
      <c r="C1445" s="15" t="s">
        <v>1207</v>
      </c>
      <c r="D1445" s="16" t="s">
        <v>16</v>
      </c>
      <c r="E1445" s="16" t="s">
        <v>683</v>
      </c>
      <c r="F1445" s="17">
        <v>1</v>
      </c>
      <c r="G1445" s="18">
        <v>67.66</v>
      </c>
      <c r="H1445" s="18">
        <v>67.66</v>
      </c>
    </row>
    <row r="1446" spans="1:8" ht="21" customHeight="1" x14ac:dyDescent="0.25">
      <c r="A1446" s="14" t="s">
        <v>512</v>
      </c>
      <c r="B1446" s="14" t="s">
        <v>1196</v>
      </c>
      <c r="C1446" s="15" t="s">
        <v>966</v>
      </c>
      <c r="D1446" s="16" t="s">
        <v>16</v>
      </c>
      <c r="E1446" s="16" t="s">
        <v>714</v>
      </c>
      <c r="F1446" s="17">
        <v>2.9510176000000001</v>
      </c>
      <c r="G1446" s="18">
        <v>22.26</v>
      </c>
      <c r="H1446" s="18">
        <v>65.680000000000007</v>
      </c>
    </row>
    <row r="1447" spans="1:8" ht="21" customHeight="1" x14ac:dyDescent="0.25">
      <c r="A1447" s="14" t="s">
        <v>512</v>
      </c>
      <c r="B1447" s="14" t="s">
        <v>1197</v>
      </c>
      <c r="C1447" s="15" t="s">
        <v>968</v>
      </c>
      <c r="D1447" s="16" t="s">
        <v>16</v>
      </c>
      <c r="E1447" s="16" t="s">
        <v>714</v>
      </c>
      <c r="F1447" s="17">
        <v>2.9555922200000002</v>
      </c>
      <c r="G1447" s="18">
        <v>27.25</v>
      </c>
      <c r="H1447" s="18">
        <v>80.53</v>
      </c>
    </row>
    <row r="1448" spans="1:8" ht="15" customHeight="1" x14ac:dyDescent="0.25">
      <c r="A1448" s="45"/>
      <c r="B1448" s="45"/>
      <c r="C1448" s="45"/>
      <c r="D1448" s="45"/>
      <c r="E1448" s="45"/>
      <c r="F1448" s="91" t="s">
        <v>692</v>
      </c>
      <c r="G1448" s="91"/>
      <c r="H1448" s="19">
        <v>1233.1400000000001</v>
      </c>
    </row>
    <row r="1449" spans="1:8" ht="15" customHeight="1" x14ac:dyDescent="0.25">
      <c r="A1449" s="45"/>
      <c r="B1449" s="45"/>
      <c r="C1449" s="45"/>
      <c r="D1449" s="45"/>
      <c r="E1449" s="45"/>
      <c r="F1449" s="91" t="s">
        <v>693</v>
      </c>
      <c r="G1449" s="91"/>
      <c r="H1449" s="19">
        <v>308.89999999999998</v>
      </c>
    </row>
    <row r="1450" spans="1:8" ht="15" customHeight="1" x14ac:dyDescent="0.25">
      <c r="A1450" s="45"/>
      <c r="B1450" s="45"/>
      <c r="C1450" s="45"/>
      <c r="D1450" s="45"/>
      <c r="E1450" s="45"/>
      <c r="F1450" s="91" t="s">
        <v>694</v>
      </c>
      <c r="G1450" s="91"/>
      <c r="H1450" s="19">
        <v>1542.04</v>
      </c>
    </row>
    <row r="1451" spans="1:8" ht="15" customHeight="1" x14ac:dyDescent="0.25">
      <c r="A1451" s="45"/>
      <c r="B1451" s="45"/>
      <c r="C1451" s="45"/>
      <c r="D1451" s="45"/>
      <c r="E1451" s="45"/>
      <c r="F1451" s="91" t="s">
        <v>695</v>
      </c>
      <c r="G1451" s="91"/>
      <c r="H1451" s="19">
        <v>3084.08</v>
      </c>
    </row>
    <row r="1452" spans="1:8" ht="20.100000000000001" customHeight="1" x14ac:dyDescent="0.25">
      <c r="A1452" s="11" t="s">
        <v>515</v>
      </c>
      <c r="B1452" s="11" t="s">
        <v>515</v>
      </c>
      <c r="C1452" s="12" t="s">
        <v>516</v>
      </c>
      <c r="D1452" s="11" t="s">
        <v>16</v>
      </c>
      <c r="E1452" s="11" t="s">
        <v>47</v>
      </c>
      <c r="F1452" s="11"/>
      <c r="G1452" s="13">
        <v>69.569999999999993</v>
      </c>
      <c r="H1452" s="13">
        <v>139.13999999999999</v>
      </c>
    </row>
    <row r="1453" spans="1:8" ht="15" customHeight="1" x14ac:dyDescent="0.25">
      <c r="A1453" s="14" t="s">
        <v>515</v>
      </c>
      <c r="B1453" s="14" t="s">
        <v>1208</v>
      </c>
      <c r="C1453" s="15" t="s">
        <v>1209</v>
      </c>
      <c r="D1453" s="16" t="s">
        <v>16</v>
      </c>
      <c r="E1453" s="16" t="s">
        <v>683</v>
      </c>
      <c r="F1453" s="17">
        <v>1</v>
      </c>
      <c r="G1453" s="18">
        <v>47.35</v>
      </c>
      <c r="H1453" s="18">
        <v>47.35</v>
      </c>
    </row>
    <row r="1454" spans="1:8" ht="15" customHeight="1" x14ac:dyDescent="0.25">
      <c r="A1454" s="14" t="s">
        <v>515</v>
      </c>
      <c r="B1454" s="14" t="s">
        <v>1198</v>
      </c>
      <c r="C1454" s="15" t="s">
        <v>1199</v>
      </c>
      <c r="D1454" s="16" t="s">
        <v>16</v>
      </c>
      <c r="E1454" s="16" t="s">
        <v>835</v>
      </c>
      <c r="F1454" s="17">
        <v>0.28000000000000003</v>
      </c>
      <c r="G1454" s="18">
        <v>0.26</v>
      </c>
      <c r="H1454" s="18">
        <v>7.0000000000000007E-2</v>
      </c>
    </row>
    <row r="1455" spans="1:8" ht="21" customHeight="1" x14ac:dyDescent="0.25">
      <c r="A1455" s="14" t="s">
        <v>515</v>
      </c>
      <c r="B1455" s="14" t="s">
        <v>1196</v>
      </c>
      <c r="C1455" s="15" t="s">
        <v>966</v>
      </c>
      <c r="D1455" s="16" t="s">
        <v>16</v>
      </c>
      <c r="E1455" s="16" t="s">
        <v>714</v>
      </c>
      <c r="F1455" s="17">
        <v>0.44769298000000002</v>
      </c>
      <c r="G1455" s="18">
        <v>22.26</v>
      </c>
      <c r="H1455" s="18">
        <v>9.9600000000000009</v>
      </c>
    </row>
    <row r="1456" spans="1:8" ht="21" customHeight="1" x14ac:dyDescent="0.25">
      <c r="A1456" s="14" t="s">
        <v>515</v>
      </c>
      <c r="B1456" s="14" t="s">
        <v>1197</v>
      </c>
      <c r="C1456" s="15" t="s">
        <v>968</v>
      </c>
      <c r="D1456" s="16" t="s">
        <v>16</v>
      </c>
      <c r="E1456" s="16" t="s">
        <v>714</v>
      </c>
      <c r="F1456" s="17">
        <v>0.44769298000000002</v>
      </c>
      <c r="G1456" s="18">
        <v>27.25</v>
      </c>
      <c r="H1456" s="18">
        <v>12.19</v>
      </c>
    </row>
    <row r="1457" spans="1:8" ht="15" customHeight="1" x14ac:dyDescent="0.25">
      <c r="A1457" s="45"/>
      <c r="B1457" s="45"/>
      <c r="C1457" s="45"/>
      <c r="D1457" s="45"/>
      <c r="E1457" s="45"/>
      <c r="F1457" s="91" t="s">
        <v>692</v>
      </c>
      <c r="G1457" s="91"/>
      <c r="H1457" s="19">
        <v>69.569999999999993</v>
      </c>
    </row>
    <row r="1458" spans="1:8" ht="15" customHeight="1" x14ac:dyDescent="0.25">
      <c r="A1458" s="45"/>
      <c r="B1458" s="45"/>
      <c r="C1458" s="45"/>
      <c r="D1458" s="45"/>
      <c r="E1458" s="45"/>
      <c r="F1458" s="91" t="s">
        <v>693</v>
      </c>
      <c r="G1458" s="91"/>
      <c r="H1458" s="19">
        <v>17.43</v>
      </c>
    </row>
    <row r="1459" spans="1:8" ht="15" customHeight="1" x14ac:dyDescent="0.25">
      <c r="A1459" s="45"/>
      <c r="B1459" s="45"/>
      <c r="C1459" s="45"/>
      <c r="D1459" s="45"/>
      <c r="E1459" s="45"/>
      <c r="F1459" s="91" t="s">
        <v>694</v>
      </c>
      <c r="G1459" s="91"/>
      <c r="H1459" s="19">
        <v>87</v>
      </c>
    </row>
    <row r="1460" spans="1:8" ht="15" customHeight="1" x14ac:dyDescent="0.25">
      <c r="A1460" s="45"/>
      <c r="B1460" s="45"/>
      <c r="C1460" s="45"/>
      <c r="D1460" s="45"/>
      <c r="E1460" s="45"/>
      <c r="F1460" s="91" t="s">
        <v>695</v>
      </c>
      <c r="G1460" s="91"/>
      <c r="H1460" s="19">
        <v>174</v>
      </c>
    </row>
    <row r="1461" spans="1:8" ht="20.100000000000001" customHeight="1" x14ac:dyDescent="0.25">
      <c r="A1461" s="11" t="s">
        <v>518</v>
      </c>
      <c r="B1461" s="11" t="s">
        <v>518</v>
      </c>
      <c r="C1461" s="12" t="s">
        <v>519</v>
      </c>
      <c r="D1461" s="11" t="s">
        <v>16</v>
      </c>
      <c r="E1461" s="11" t="s">
        <v>47</v>
      </c>
      <c r="F1461" s="11"/>
      <c r="G1461" s="13">
        <v>931.64</v>
      </c>
      <c r="H1461" s="13">
        <v>931.64</v>
      </c>
    </row>
    <row r="1462" spans="1:8" ht="15" customHeight="1" x14ac:dyDescent="0.25">
      <c r="A1462" s="14" t="s">
        <v>518</v>
      </c>
      <c r="B1462" s="14" t="s">
        <v>1198</v>
      </c>
      <c r="C1462" s="15" t="s">
        <v>1199</v>
      </c>
      <c r="D1462" s="16" t="s">
        <v>16</v>
      </c>
      <c r="E1462" s="16" t="s">
        <v>835</v>
      </c>
      <c r="F1462" s="17">
        <v>2.2599999999999998</v>
      </c>
      <c r="G1462" s="18">
        <v>0.26</v>
      </c>
      <c r="H1462" s="18">
        <v>0.57999999999999996</v>
      </c>
    </row>
    <row r="1463" spans="1:8" ht="15" customHeight="1" x14ac:dyDescent="0.25">
      <c r="A1463" s="14" t="s">
        <v>518</v>
      </c>
      <c r="B1463" s="14" t="s">
        <v>1192</v>
      </c>
      <c r="C1463" s="15" t="s">
        <v>1193</v>
      </c>
      <c r="D1463" s="16" t="s">
        <v>16</v>
      </c>
      <c r="E1463" s="16" t="s">
        <v>683</v>
      </c>
      <c r="F1463" s="17">
        <v>2</v>
      </c>
      <c r="G1463" s="18">
        <v>8.41</v>
      </c>
      <c r="H1463" s="18">
        <v>16.82</v>
      </c>
    </row>
    <row r="1464" spans="1:8" ht="15" customHeight="1" x14ac:dyDescent="0.25">
      <c r="A1464" s="14" t="s">
        <v>518</v>
      </c>
      <c r="B1464" s="14" t="s">
        <v>1210</v>
      </c>
      <c r="C1464" s="15" t="s">
        <v>1211</v>
      </c>
      <c r="D1464" s="16" t="s">
        <v>16</v>
      </c>
      <c r="E1464" s="16" t="s">
        <v>683</v>
      </c>
      <c r="F1464" s="17">
        <v>1</v>
      </c>
      <c r="G1464" s="18">
        <v>8.16</v>
      </c>
      <c r="H1464" s="18">
        <v>8.16</v>
      </c>
    </row>
    <row r="1465" spans="1:8" ht="15" customHeight="1" x14ac:dyDescent="0.25">
      <c r="A1465" s="14" t="s">
        <v>518</v>
      </c>
      <c r="B1465" s="14" t="s">
        <v>1212</v>
      </c>
      <c r="C1465" s="15" t="s">
        <v>1213</v>
      </c>
      <c r="D1465" s="16" t="s">
        <v>16</v>
      </c>
      <c r="E1465" s="16" t="s">
        <v>683</v>
      </c>
      <c r="F1465" s="17">
        <v>1</v>
      </c>
      <c r="G1465" s="18">
        <v>683.05</v>
      </c>
      <c r="H1465" s="18">
        <v>683.05</v>
      </c>
    </row>
    <row r="1466" spans="1:8" ht="15" customHeight="1" x14ac:dyDescent="0.25">
      <c r="A1466" s="14" t="s">
        <v>518</v>
      </c>
      <c r="B1466" s="14" t="s">
        <v>1214</v>
      </c>
      <c r="C1466" s="15" t="s">
        <v>1215</v>
      </c>
      <c r="D1466" s="16" t="s">
        <v>16</v>
      </c>
      <c r="E1466" s="16" t="s">
        <v>683</v>
      </c>
      <c r="F1466" s="17">
        <v>1</v>
      </c>
      <c r="G1466" s="18">
        <v>84.63</v>
      </c>
      <c r="H1466" s="18">
        <v>84.63</v>
      </c>
    </row>
    <row r="1467" spans="1:8" ht="15" customHeight="1" x14ac:dyDescent="0.25">
      <c r="A1467" s="14" t="s">
        <v>518</v>
      </c>
      <c r="B1467" s="14" t="s">
        <v>1216</v>
      </c>
      <c r="C1467" s="15" t="s">
        <v>1217</v>
      </c>
      <c r="D1467" s="16" t="s">
        <v>16</v>
      </c>
      <c r="E1467" s="16" t="s">
        <v>683</v>
      </c>
      <c r="F1467" s="17">
        <v>1</v>
      </c>
      <c r="G1467" s="18">
        <v>5.46</v>
      </c>
      <c r="H1467" s="18">
        <v>5.46</v>
      </c>
    </row>
    <row r="1468" spans="1:8" ht="21" customHeight="1" x14ac:dyDescent="0.25">
      <c r="A1468" s="14" t="s">
        <v>518</v>
      </c>
      <c r="B1468" s="14" t="s">
        <v>1196</v>
      </c>
      <c r="C1468" s="15" t="s">
        <v>966</v>
      </c>
      <c r="D1468" s="16" t="s">
        <v>16</v>
      </c>
      <c r="E1468" s="16" t="s">
        <v>714</v>
      </c>
      <c r="F1468" s="17">
        <v>2.68508119</v>
      </c>
      <c r="G1468" s="18">
        <v>22.26</v>
      </c>
      <c r="H1468" s="18">
        <v>59.76</v>
      </c>
    </row>
    <row r="1469" spans="1:8" ht="21" customHeight="1" x14ac:dyDescent="0.25">
      <c r="A1469" s="14" t="s">
        <v>518</v>
      </c>
      <c r="B1469" s="14" t="s">
        <v>1197</v>
      </c>
      <c r="C1469" s="15" t="s">
        <v>968</v>
      </c>
      <c r="D1469" s="16" t="s">
        <v>16</v>
      </c>
      <c r="E1469" s="16" t="s">
        <v>714</v>
      </c>
      <c r="F1469" s="17">
        <v>2.6856126800000002</v>
      </c>
      <c r="G1469" s="18">
        <v>27.25</v>
      </c>
      <c r="H1469" s="18">
        <v>73.180000000000007</v>
      </c>
    </row>
    <row r="1470" spans="1:8" ht="15" customHeight="1" x14ac:dyDescent="0.25">
      <c r="A1470" s="45"/>
      <c r="B1470" s="45"/>
      <c r="C1470" s="45"/>
      <c r="D1470" s="45"/>
      <c r="E1470" s="45"/>
      <c r="F1470" s="91" t="s">
        <v>692</v>
      </c>
      <c r="G1470" s="91"/>
      <c r="H1470" s="19">
        <v>931.64</v>
      </c>
    </row>
    <row r="1471" spans="1:8" ht="15" customHeight="1" x14ac:dyDescent="0.25">
      <c r="A1471" s="45"/>
      <c r="B1471" s="45"/>
      <c r="C1471" s="45"/>
      <c r="D1471" s="45"/>
      <c r="E1471" s="45"/>
      <c r="F1471" s="91" t="s">
        <v>693</v>
      </c>
      <c r="G1471" s="91"/>
      <c r="H1471" s="19">
        <v>233.38</v>
      </c>
    </row>
    <row r="1472" spans="1:8" ht="15" customHeight="1" x14ac:dyDescent="0.25">
      <c r="A1472" s="45"/>
      <c r="B1472" s="45"/>
      <c r="C1472" s="45"/>
      <c r="D1472" s="45"/>
      <c r="E1472" s="45"/>
      <c r="F1472" s="91" t="s">
        <v>694</v>
      </c>
      <c r="G1472" s="91"/>
      <c r="H1472" s="19">
        <v>1165.02</v>
      </c>
    </row>
    <row r="1473" spans="1:8" ht="15" customHeight="1" x14ac:dyDescent="0.25">
      <c r="A1473" s="45"/>
      <c r="B1473" s="45"/>
      <c r="C1473" s="45"/>
      <c r="D1473" s="45"/>
      <c r="E1473" s="45"/>
      <c r="F1473" s="91" t="s">
        <v>695</v>
      </c>
      <c r="G1473" s="91"/>
      <c r="H1473" s="19">
        <v>1165.02</v>
      </c>
    </row>
    <row r="1474" spans="1:8" ht="20.100000000000001" customHeight="1" x14ac:dyDescent="0.25">
      <c r="A1474" s="11" t="s">
        <v>521</v>
      </c>
      <c r="B1474" s="11" t="s">
        <v>521</v>
      </c>
      <c r="C1474" s="12" t="s">
        <v>522</v>
      </c>
      <c r="D1474" s="11" t="s">
        <v>16</v>
      </c>
      <c r="E1474" s="11" t="s">
        <v>47</v>
      </c>
      <c r="F1474" s="11"/>
      <c r="G1474" s="13">
        <v>68.569999999999993</v>
      </c>
      <c r="H1474" s="13">
        <v>137.13999999999999</v>
      </c>
    </row>
    <row r="1475" spans="1:8" ht="15" customHeight="1" x14ac:dyDescent="0.25">
      <c r="A1475" s="14" t="s">
        <v>521</v>
      </c>
      <c r="B1475" s="14" t="s">
        <v>1198</v>
      </c>
      <c r="C1475" s="15" t="s">
        <v>1199</v>
      </c>
      <c r="D1475" s="16" t="s">
        <v>16</v>
      </c>
      <c r="E1475" s="16" t="s">
        <v>835</v>
      </c>
      <c r="F1475" s="17">
        <v>0.42</v>
      </c>
      <c r="G1475" s="18">
        <v>0.26</v>
      </c>
      <c r="H1475" s="18">
        <v>0.1</v>
      </c>
    </row>
    <row r="1476" spans="1:8" ht="15" customHeight="1" x14ac:dyDescent="0.25">
      <c r="A1476" s="14" t="s">
        <v>521</v>
      </c>
      <c r="B1476" s="14" t="s">
        <v>1218</v>
      </c>
      <c r="C1476" s="15" t="s">
        <v>1219</v>
      </c>
      <c r="D1476" s="16" t="s">
        <v>16</v>
      </c>
      <c r="E1476" s="16" t="s">
        <v>683</v>
      </c>
      <c r="F1476" s="17">
        <v>1</v>
      </c>
      <c r="G1476" s="18">
        <v>63.56</v>
      </c>
      <c r="H1476" s="18">
        <v>63.56</v>
      </c>
    </row>
    <row r="1477" spans="1:8" ht="21" customHeight="1" x14ac:dyDescent="0.25">
      <c r="A1477" s="14" t="s">
        <v>521</v>
      </c>
      <c r="B1477" s="14" t="s">
        <v>1196</v>
      </c>
      <c r="C1477" s="15" t="s">
        <v>966</v>
      </c>
      <c r="D1477" s="16" t="s">
        <v>16</v>
      </c>
      <c r="E1477" s="16" t="s">
        <v>714</v>
      </c>
      <c r="F1477" s="17">
        <v>4.5297110000000002E-2</v>
      </c>
      <c r="G1477" s="18">
        <v>22.26</v>
      </c>
      <c r="H1477" s="18">
        <v>1</v>
      </c>
    </row>
    <row r="1478" spans="1:8" ht="21" customHeight="1" x14ac:dyDescent="0.25">
      <c r="A1478" s="14" t="s">
        <v>521</v>
      </c>
      <c r="B1478" s="14" t="s">
        <v>1197</v>
      </c>
      <c r="C1478" s="15" t="s">
        <v>968</v>
      </c>
      <c r="D1478" s="16" t="s">
        <v>16</v>
      </c>
      <c r="E1478" s="16" t="s">
        <v>714</v>
      </c>
      <c r="F1478" s="17">
        <v>0.14378916</v>
      </c>
      <c r="G1478" s="18">
        <v>27.25</v>
      </c>
      <c r="H1478" s="18">
        <v>3.91</v>
      </c>
    </row>
    <row r="1479" spans="1:8" ht="15" customHeight="1" x14ac:dyDescent="0.25">
      <c r="A1479" s="45"/>
      <c r="B1479" s="45"/>
      <c r="C1479" s="45"/>
      <c r="D1479" s="45"/>
      <c r="E1479" s="45"/>
      <c r="F1479" s="91" t="s">
        <v>692</v>
      </c>
      <c r="G1479" s="91"/>
      <c r="H1479" s="19">
        <v>68.569999999999993</v>
      </c>
    </row>
    <row r="1480" spans="1:8" ht="15" customHeight="1" x14ac:dyDescent="0.25">
      <c r="A1480" s="45"/>
      <c r="B1480" s="45"/>
      <c r="C1480" s="45"/>
      <c r="D1480" s="45"/>
      <c r="E1480" s="45"/>
      <c r="F1480" s="91" t="s">
        <v>693</v>
      </c>
      <c r="G1480" s="91"/>
      <c r="H1480" s="19">
        <v>17.18</v>
      </c>
    </row>
    <row r="1481" spans="1:8" ht="15" customHeight="1" x14ac:dyDescent="0.25">
      <c r="A1481" s="45"/>
      <c r="B1481" s="45"/>
      <c r="C1481" s="45"/>
      <c r="D1481" s="45"/>
      <c r="E1481" s="45"/>
      <c r="F1481" s="91" t="s">
        <v>694</v>
      </c>
      <c r="G1481" s="91"/>
      <c r="H1481" s="19">
        <v>85.75</v>
      </c>
    </row>
    <row r="1482" spans="1:8" ht="15" customHeight="1" x14ac:dyDescent="0.25">
      <c r="A1482" s="45"/>
      <c r="B1482" s="45"/>
      <c r="C1482" s="45"/>
      <c r="D1482" s="45"/>
      <c r="E1482" s="45"/>
      <c r="F1482" s="91" t="s">
        <v>695</v>
      </c>
      <c r="G1482" s="91"/>
      <c r="H1482" s="19">
        <v>171.5</v>
      </c>
    </row>
    <row r="1483" spans="1:8" ht="20.100000000000001" customHeight="1" x14ac:dyDescent="0.25">
      <c r="A1483" s="11" t="s">
        <v>524</v>
      </c>
      <c r="B1483" s="11" t="s">
        <v>524</v>
      </c>
      <c r="C1483" s="12" t="s">
        <v>525</v>
      </c>
      <c r="D1483" s="11" t="s">
        <v>16</v>
      </c>
      <c r="E1483" s="11" t="s">
        <v>47</v>
      </c>
      <c r="F1483" s="11"/>
      <c r="G1483" s="13">
        <v>87.24</v>
      </c>
      <c r="H1483" s="13">
        <v>174.48</v>
      </c>
    </row>
    <row r="1484" spans="1:8" ht="15" customHeight="1" x14ac:dyDescent="0.25">
      <c r="A1484" s="14" t="s">
        <v>524</v>
      </c>
      <c r="B1484" s="14" t="s">
        <v>1198</v>
      </c>
      <c r="C1484" s="15" t="s">
        <v>1199</v>
      </c>
      <c r="D1484" s="16" t="s">
        <v>16</v>
      </c>
      <c r="E1484" s="16" t="s">
        <v>835</v>
      </c>
      <c r="F1484" s="17">
        <v>0.42</v>
      </c>
      <c r="G1484" s="18">
        <v>0.26</v>
      </c>
      <c r="H1484" s="18">
        <v>0.1</v>
      </c>
    </row>
    <row r="1485" spans="1:8" ht="21" customHeight="1" x14ac:dyDescent="0.25">
      <c r="A1485" s="14" t="s">
        <v>524</v>
      </c>
      <c r="B1485" s="14" t="s">
        <v>1220</v>
      </c>
      <c r="C1485" s="15" t="s">
        <v>1221</v>
      </c>
      <c r="D1485" s="16" t="s">
        <v>16</v>
      </c>
      <c r="E1485" s="16" t="s">
        <v>683</v>
      </c>
      <c r="F1485" s="17">
        <v>1</v>
      </c>
      <c r="G1485" s="18">
        <v>84.11</v>
      </c>
      <c r="H1485" s="18">
        <v>84.11</v>
      </c>
    </row>
    <row r="1486" spans="1:8" ht="21" customHeight="1" x14ac:dyDescent="0.25">
      <c r="A1486" s="14" t="s">
        <v>524</v>
      </c>
      <c r="B1486" s="14" t="s">
        <v>1196</v>
      </c>
      <c r="C1486" s="15" t="s">
        <v>966</v>
      </c>
      <c r="D1486" s="16" t="s">
        <v>16</v>
      </c>
      <c r="E1486" s="16" t="s">
        <v>714</v>
      </c>
      <c r="F1486" s="17">
        <v>2.3759760000000001E-2</v>
      </c>
      <c r="G1486" s="18">
        <v>22.26</v>
      </c>
      <c r="H1486" s="18">
        <v>0.52</v>
      </c>
    </row>
    <row r="1487" spans="1:8" ht="21" customHeight="1" x14ac:dyDescent="0.25">
      <c r="A1487" s="14" t="s">
        <v>524</v>
      </c>
      <c r="B1487" s="14" t="s">
        <v>1197</v>
      </c>
      <c r="C1487" s="15" t="s">
        <v>968</v>
      </c>
      <c r="D1487" s="16" t="s">
        <v>16</v>
      </c>
      <c r="E1487" s="16" t="s">
        <v>714</v>
      </c>
      <c r="F1487" s="17">
        <v>9.2397989999999999E-2</v>
      </c>
      <c r="G1487" s="18">
        <v>27.25</v>
      </c>
      <c r="H1487" s="18">
        <v>2.5099999999999998</v>
      </c>
    </row>
    <row r="1488" spans="1:8" ht="15" customHeight="1" x14ac:dyDescent="0.25">
      <c r="A1488" s="45"/>
      <c r="B1488" s="45"/>
      <c r="C1488" s="45"/>
      <c r="D1488" s="45"/>
      <c r="E1488" s="45"/>
      <c r="F1488" s="91" t="s">
        <v>692</v>
      </c>
      <c r="G1488" s="91"/>
      <c r="H1488" s="19">
        <v>87.24</v>
      </c>
    </row>
    <row r="1489" spans="1:8" ht="15" customHeight="1" x14ac:dyDescent="0.25">
      <c r="A1489" s="45"/>
      <c r="B1489" s="45"/>
      <c r="C1489" s="45"/>
      <c r="D1489" s="45"/>
      <c r="E1489" s="45"/>
      <c r="F1489" s="91" t="s">
        <v>693</v>
      </c>
      <c r="G1489" s="91"/>
      <c r="H1489" s="19">
        <v>21.85</v>
      </c>
    </row>
    <row r="1490" spans="1:8" ht="15" customHeight="1" x14ac:dyDescent="0.25">
      <c r="A1490" s="45"/>
      <c r="B1490" s="45"/>
      <c r="C1490" s="45"/>
      <c r="D1490" s="45"/>
      <c r="E1490" s="45"/>
      <c r="F1490" s="91" t="s">
        <v>694</v>
      </c>
      <c r="G1490" s="91"/>
      <c r="H1490" s="19">
        <v>109.09</v>
      </c>
    </row>
    <row r="1491" spans="1:8" ht="15" customHeight="1" x14ac:dyDescent="0.25">
      <c r="A1491" s="45"/>
      <c r="B1491" s="45"/>
      <c r="C1491" s="45"/>
      <c r="D1491" s="45"/>
      <c r="E1491" s="45"/>
      <c r="F1491" s="91" t="s">
        <v>695</v>
      </c>
      <c r="G1491" s="91"/>
      <c r="H1491" s="19">
        <v>218.18</v>
      </c>
    </row>
    <row r="1492" spans="1:8" ht="20.100000000000001" customHeight="1" x14ac:dyDescent="0.25">
      <c r="A1492" s="11" t="s">
        <v>527</v>
      </c>
      <c r="B1492" s="11" t="s">
        <v>527</v>
      </c>
      <c r="C1492" s="12" t="s">
        <v>528</v>
      </c>
      <c r="D1492" s="11" t="s">
        <v>16</v>
      </c>
      <c r="E1492" s="11" t="s">
        <v>47</v>
      </c>
      <c r="F1492" s="11"/>
      <c r="G1492" s="13">
        <v>95.68</v>
      </c>
      <c r="H1492" s="13">
        <v>95.68</v>
      </c>
    </row>
    <row r="1493" spans="1:8" ht="15" customHeight="1" x14ac:dyDescent="0.25">
      <c r="A1493" s="14" t="s">
        <v>527</v>
      </c>
      <c r="B1493" s="14" t="s">
        <v>1198</v>
      </c>
      <c r="C1493" s="15" t="s">
        <v>1199</v>
      </c>
      <c r="D1493" s="16" t="s">
        <v>16</v>
      </c>
      <c r="E1493" s="16" t="s">
        <v>835</v>
      </c>
      <c r="F1493" s="17">
        <v>0.42</v>
      </c>
      <c r="G1493" s="18">
        <v>0.26</v>
      </c>
      <c r="H1493" s="18">
        <v>0.1</v>
      </c>
    </row>
    <row r="1494" spans="1:8" ht="21" customHeight="1" x14ac:dyDescent="0.25">
      <c r="A1494" s="14" t="s">
        <v>527</v>
      </c>
      <c r="B1494" s="14" t="s">
        <v>1222</v>
      </c>
      <c r="C1494" s="15" t="s">
        <v>1223</v>
      </c>
      <c r="D1494" s="16" t="s">
        <v>16</v>
      </c>
      <c r="E1494" s="16" t="s">
        <v>683</v>
      </c>
      <c r="F1494" s="17">
        <v>1</v>
      </c>
      <c r="G1494" s="18">
        <v>91.84</v>
      </c>
      <c r="H1494" s="18">
        <v>91.84</v>
      </c>
    </row>
    <row r="1495" spans="1:8" ht="21" customHeight="1" x14ac:dyDescent="0.25">
      <c r="A1495" s="14" t="s">
        <v>527</v>
      </c>
      <c r="B1495" s="14" t="s">
        <v>1196</v>
      </c>
      <c r="C1495" s="15" t="s">
        <v>966</v>
      </c>
      <c r="D1495" s="16" t="s">
        <v>16</v>
      </c>
      <c r="E1495" s="16" t="s">
        <v>714</v>
      </c>
      <c r="F1495" s="17">
        <v>3.5672679999999998E-2</v>
      </c>
      <c r="G1495" s="18">
        <v>22.26</v>
      </c>
      <c r="H1495" s="18">
        <v>0.79</v>
      </c>
    </row>
    <row r="1496" spans="1:8" ht="21" customHeight="1" x14ac:dyDescent="0.25">
      <c r="A1496" s="14" t="s">
        <v>527</v>
      </c>
      <c r="B1496" s="14" t="s">
        <v>1197</v>
      </c>
      <c r="C1496" s="15" t="s">
        <v>968</v>
      </c>
      <c r="D1496" s="16" t="s">
        <v>16</v>
      </c>
      <c r="E1496" s="16" t="s">
        <v>714</v>
      </c>
      <c r="F1496" s="17">
        <v>0.10861891</v>
      </c>
      <c r="G1496" s="18">
        <v>27.25</v>
      </c>
      <c r="H1496" s="18">
        <v>2.95</v>
      </c>
    </row>
    <row r="1497" spans="1:8" ht="15" customHeight="1" x14ac:dyDescent="0.25">
      <c r="A1497" s="45"/>
      <c r="B1497" s="45"/>
      <c r="C1497" s="45"/>
      <c r="D1497" s="45"/>
      <c r="E1497" s="45"/>
      <c r="F1497" s="91" t="s">
        <v>692</v>
      </c>
      <c r="G1497" s="91"/>
      <c r="H1497" s="19">
        <v>95.68</v>
      </c>
    </row>
    <row r="1498" spans="1:8" ht="15" customHeight="1" x14ac:dyDescent="0.25">
      <c r="A1498" s="45"/>
      <c r="B1498" s="45"/>
      <c r="C1498" s="45"/>
      <c r="D1498" s="45"/>
      <c r="E1498" s="45"/>
      <c r="F1498" s="91" t="s">
        <v>693</v>
      </c>
      <c r="G1498" s="91"/>
      <c r="H1498" s="19">
        <v>23.97</v>
      </c>
    </row>
    <row r="1499" spans="1:8" ht="15" customHeight="1" x14ac:dyDescent="0.25">
      <c r="A1499" s="45"/>
      <c r="B1499" s="45"/>
      <c r="C1499" s="45"/>
      <c r="D1499" s="45"/>
      <c r="E1499" s="45"/>
      <c r="F1499" s="91" t="s">
        <v>694</v>
      </c>
      <c r="G1499" s="91"/>
      <c r="H1499" s="19">
        <v>119.65</v>
      </c>
    </row>
    <row r="1500" spans="1:8" ht="15" customHeight="1" x14ac:dyDescent="0.25">
      <c r="A1500" s="45"/>
      <c r="B1500" s="45"/>
      <c r="C1500" s="45"/>
      <c r="D1500" s="45"/>
      <c r="E1500" s="45"/>
      <c r="F1500" s="91" t="s">
        <v>695</v>
      </c>
      <c r="G1500" s="91"/>
      <c r="H1500" s="19">
        <v>119.65</v>
      </c>
    </row>
    <row r="1501" spans="1:8" ht="27" customHeight="1" x14ac:dyDescent="0.25">
      <c r="A1501" s="11" t="s">
        <v>530</v>
      </c>
      <c r="B1501" s="11" t="s">
        <v>530</v>
      </c>
      <c r="C1501" s="12" t="s">
        <v>531</v>
      </c>
      <c r="D1501" s="11" t="s">
        <v>21</v>
      </c>
      <c r="E1501" s="11" t="s">
        <v>47</v>
      </c>
      <c r="F1501" s="11"/>
      <c r="G1501" s="13">
        <v>69.33</v>
      </c>
      <c r="H1501" s="13">
        <v>138.66</v>
      </c>
    </row>
    <row r="1502" spans="1:8" ht="21" customHeight="1" x14ac:dyDescent="0.25">
      <c r="A1502" s="14" t="s">
        <v>530</v>
      </c>
      <c r="B1502" s="14" t="s">
        <v>1224</v>
      </c>
      <c r="C1502" s="15" t="s">
        <v>1225</v>
      </c>
      <c r="D1502" s="16" t="s">
        <v>21</v>
      </c>
      <c r="E1502" s="16" t="s">
        <v>47</v>
      </c>
      <c r="F1502" s="17">
        <v>1</v>
      </c>
      <c r="G1502" s="18">
        <v>59.57</v>
      </c>
      <c r="H1502" s="18">
        <v>59.57</v>
      </c>
    </row>
    <row r="1503" spans="1:8" ht="21" customHeight="1" x14ac:dyDescent="0.25">
      <c r="A1503" s="14" t="s">
        <v>530</v>
      </c>
      <c r="B1503" s="14" t="s">
        <v>967</v>
      </c>
      <c r="C1503" s="15" t="s">
        <v>968</v>
      </c>
      <c r="D1503" s="16" t="s">
        <v>21</v>
      </c>
      <c r="E1503" s="16" t="s">
        <v>699</v>
      </c>
      <c r="F1503" s="17">
        <v>0.28364474000000001</v>
      </c>
      <c r="G1503" s="18">
        <v>27.24</v>
      </c>
      <c r="H1503" s="18">
        <v>7.72</v>
      </c>
    </row>
    <row r="1504" spans="1:8" ht="15" customHeight="1" x14ac:dyDescent="0.25">
      <c r="A1504" s="14" t="s">
        <v>530</v>
      </c>
      <c r="B1504" s="14" t="s">
        <v>798</v>
      </c>
      <c r="C1504" s="15" t="s">
        <v>716</v>
      </c>
      <c r="D1504" s="16" t="s">
        <v>21</v>
      </c>
      <c r="E1504" s="16" t="s">
        <v>699</v>
      </c>
      <c r="F1504" s="17">
        <v>8.8825000000000001E-2</v>
      </c>
      <c r="G1504" s="18">
        <v>23.06</v>
      </c>
      <c r="H1504" s="18">
        <v>2.04</v>
      </c>
    </row>
    <row r="1505" spans="1:8" ht="15" customHeight="1" x14ac:dyDescent="0.25">
      <c r="A1505" s="45"/>
      <c r="B1505" s="45"/>
      <c r="C1505" s="45"/>
      <c r="D1505" s="45"/>
      <c r="E1505" s="45"/>
      <c r="F1505" s="91" t="s">
        <v>692</v>
      </c>
      <c r="G1505" s="91"/>
      <c r="H1505" s="19">
        <v>69.33</v>
      </c>
    </row>
    <row r="1506" spans="1:8" ht="15" customHeight="1" x14ac:dyDescent="0.25">
      <c r="A1506" s="45"/>
      <c r="B1506" s="45"/>
      <c r="C1506" s="45"/>
      <c r="D1506" s="45"/>
      <c r="E1506" s="45"/>
      <c r="F1506" s="91" t="s">
        <v>693</v>
      </c>
      <c r="G1506" s="91"/>
      <c r="H1506" s="19">
        <v>17.37</v>
      </c>
    </row>
    <row r="1507" spans="1:8" ht="15" customHeight="1" x14ac:dyDescent="0.25">
      <c r="A1507" s="45"/>
      <c r="B1507" s="45"/>
      <c r="C1507" s="45"/>
      <c r="D1507" s="45"/>
      <c r="E1507" s="45"/>
      <c r="F1507" s="91" t="s">
        <v>694</v>
      </c>
      <c r="G1507" s="91"/>
      <c r="H1507" s="19">
        <v>86.7</v>
      </c>
    </row>
    <row r="1508" spans="1:8" ht="15" customHeight="1" x14ac:dyDescent="0.25">
      <c r="A1508" s="45"/>
      <c r="B1508" s="45"/>
      <c r="C1508" s="45"/>
      <c r="D1508" s="45"/>
      <c r="E1508" s="45"/>
      <c r="F1508" s="91" t="s">
        <v>695</v>
      </c>
      <c r="G1508" s="91"/>
      <c r="H1508" s="19">
        <v>173.4</v>
      </c>
    </row>
    <row r="1509" spans="1:8" ht="36" customHeight="1" x14ac:dyDescent="0.25">
      <c r="A1509" s="11" t="s">
        <v>533</v>
      </c>
      <c r="B1509" s="11" t="s">
        <v>533</v>
      </c>
      <c r="C1509" s="12" t="s">
        <v>534</v>
      </c>
      <c r="D1509" s="11" t="s">
        <v>21</v>
      </c>
      <c r="E1509" s="11" t="s">
        <v>47</v>
      </c>
      <c r="F1509" s="11"/>
      <c r="G1509" s="13">
        <v>60.76</v>
      </c>
      <c r="H1509" s="13">
        <v>121.52</v>
      </c>
    </row>
    <row r="1510" spans="1:8" ht="29.1" customHeight="1" x14ac:dyDescent="0.25">
      <c r="A1510" s="14" t="s">
        <v>533</v>
      </c>
      <c r="B1510" s="14" t="s">
        <v>1226</v>
      </c>
      <c r="C1510" s="15" t="s">
        <v>1227</v>
      </c>
      <c r="D1510" s="16" t="s">
        <v>21</v>
      </c>
      <c r="E1510" s="16" t="s">
        <v>47</v>
      </c>
      <c r="F1510" s="17">
        <v>1</v>
      </c>
      <c r="G1510" s="18">
        <v>51.01</v>
      </c>
      <c r="H1510" s="18">
        <v>51.01</v>
      </c>
    </row>
    <row r="1511" spans="1:8" ht="21" customHeight="1" x14ac:dyDescent="0.25">
      <c r="A1511" s="14" t="s">
        <v>533</v>
      </c>
      <c r="B1511" s="14" t="s">
        <v>967</v>
      </c>
      <c r="C1511" s="15" t="s">
        <v>968</v>
      </c>
      <c r="D1511" s="16" t="s">
        <v>21</v>
      </c>
      <c r="E1511" s="16" t="s">
        <v>699</v>
      </c>
      <c r="F1511" s="17">
        <v>0.28333060999999998</v>
      </c>
      <c r="G1511" s="18">
        <v>27.24</v>
      </c>
      <c r="H1511" s="18">
        <v>7.71</v>
      </c>
    </row>
    <row r="1512" spans="1:8" ht="15" customHeight="1" x14ac:dyDescent="0.25">
      <c r="A1512" s="14" t="s">
        <v>533</v>
      </c>
      <c r="B1512" s="14" t="s">
        <v>798</v>
      </c>
      <c r="C1512" s="15" t="s">
        <v>716</v>
      </c>
      <c r="D1512" s="16" t="s">
        <v>21</v>
      </c>
      <c r="E1512" s="16" t="s">
        <v>699</v>
      </c>
      <c r="F1512" s="17">
        <v>8.8726050000000001E-2</v>
      </c>
      <c r="G1512" s="18">
        <v>23.06</v>
      </c>
      <c r="H1512" s="18">
        <v>2.04</v>
      </c>
    </row>
    <row r="1513" spans="1:8" ht="15" customHeight="1" x14ac:dyDescent="0.25">
      <c r="A1513" s="45"/>
      <c r="B1513" s="45"/>
      <c r="C1513" s="45"/>
      <c r="D1513" s="45"/>
      <c r="E1513" s="45"/>
      <c r="F1513" s="91" t="s">
        <v>692</v>
      </c>
      <c r="G1513" s="91"/>
      <c r="H1513" s="19">
        <v>60.76</v>
      </c>
    </row>
    <row r="1514" spans="1:8" ht="15" customHeight="1" x14ac:dyDescent="0.25">
      <c r="A1514" s="45"/>
      <c r="B1514" s="45"/>
      <c r="C1514" s="45"/>
      <c r="D1514" s="45"/>
      <c r="E1514" s="45"/>
      <c r="F1514" s="91" t="s">
        <v>693</v>
      </c>
      <c r="G1514" s="91"/>
      <c r="H1514" s="19">
        <v>15.22</v>
      </c>
    </row>
    <row r="1515" spans="1:8" ht="15" customHeight="1" x14ac:dyDescent="0.25">
      <c r="A1515" s="45"/>
      <c r="B1515" s="45"/>
      <c r="C1515" s="45"/>
      <c r="D1515" s="45"/>
      <c r="E1515" s="45"/>
      <c r="F1515" s="91" t="s">
        <v>694</v>
      </c>
      <c r="G1515" s="91"/>
      <c r="H1515" s="19">
        <v>75.98</v>
      </c>
    </row>
    <row r="1516" spans="1:8" ht="15" customHeight="1" x14ac:dyDescent="0.25">
      <c r="A1516" s="45"/>
      <c r="B1516" s="45"/>
      <c r="C1516" s="45"/>
      <c r="D1516" s="45"/>
      <c r="E1516" s="45"/>
      <c r="F1516" s="91" t="s">
        <v>695</v>
      </c>
      <c r="G1516" s="91"/>
      <c r="H1516" s="19">
        <v>151.96</v>
      </c>
    </row>
    <row r="1517" spans="1:8" ht="20.100000000000001" customHeight="1" x14ac:dyDescent="0.25">
      <c r="A1517" s="11" t="s">
        <v>536</v>
      </c>
      <c r="B1517" s="11" t="s">
        <v>536</v>
      </c>
      <c r="C1517" s="12" t="s">
        <v>537</v>
      </c>
      <c r="D1517" s="11" t="s">
        <v>21</v>
      </c>
      <c r="E1517" s="11" t="s">
        <v>47</v>
      </c>
      <c r="F1517" s="11"/>
      <c r="G1517" s="13">
        <v>39.44</v>
      </c>
      <c r="H1517" s="13">
        <v>78.88</v>
      </c>
    </row>
    <row r="1518" spans="1:8" ht="21" customHeight="1" x14ac:dyDescent="0.25">
      <c r="A1518" s="14" t="s">
        <v>536</v>
      </c>
      <c r="B1518" s="14" t="s">
        <v>536</v>
      </c>
      <c r="C1518" s="15" t="s">
        <v>537</v>
      </c>
      <c r="D1518" s="16" t="s">
        <v>21</v>
      </c>
      <c r="E1518" s="16" t="s">
        <v>47</v>
      </c>
      <c r="F1518" s="17">
        <v>1</v>
      </c>
      <c r="G1518" s="18">
        <v>39.44</v>
      </c>
      <c r="H1518" s="18">
        <v>39.44</v>
      </c>
    </row>
    <row r="1519" spans="1:8" ht="15" customHeight="1" x14ac:dyDescent="0.25">
      <c r="A1519" s="45"/>
      <c r="B1519" s="45"/>
      <c r="C1519" s="45"/>
      <c r="D1519" s="45"/>
      <c r="E1519" s="45"/>
      <c r="F1519" s="91" t="s">
        <v>692</v>
      </c>
      <c r="G1519" s="91"/>
      <c r="H1519" s="19">
        <v>39.44</v>
      </c>
    </row>
    <row r="1520" spans="1:8" ht="15" customHeight="1" x14ac:dyDescent="0.25">
      <c r="A1520" s="45"/>
      <c r="B1520" s="45"/>
      <c r="C1520" s="45"/>
      <c r="D1520" s="45"/>
      <c r="E1520" s="45"/>
      <c r="F1520" s="91" t="s">
        <v>693</v>
      </c>
      <c r="G1520" s="91"/>
      <c r="H1520" s="19">
        <v>9.8800000000000008</v>
      </c>
    </row>
    <row r="1521" spans="1:8" ht="15" customHeight="1" x14ac:dyDescent="0.25">
      <c r="A1521" s="45"/>
      <c r="B1521" s="45"/>
      <c r="C1521" s="45"/>
      <c r="D1521" s="45"/>
      <c r="E1521" s="45"/>
      <c r="F1521" s="91" t="s">
        <v>694</v>
      </c>
      <c r="G1521" s="91"/>
      <c r="H1521" s="19">
        <v>49.32</v>
      </c>
    </row>
    <row r="1522" spans="1:8" ht="15" customHeight="1" x14ac:dyDescent="0.25">
      <c r="A1522" s="45"/>
      <c r="B1522" s="45"/>
      <c r="C1522" s="45"/>
      <c r="D1522" s="45"/>
      <c r="E1522" s="45"/>
      <c r="F1522" s="91" t="s">
        <v>695</v>
      </c>
      <c r="G1522" s="91"/>
      <c r="H1522" s="19">
        <v>98.64</v>
      </c>
    </row>
    <row r="1523" spans="1:8" ht="20.100000000000001" customHeight="1" x14ac:dyDescent="0.25">
      <c r="A1523" s="11" t="s">
        <v>539</v>
      </c>
      <c r="B1523" s="11" t="s">
        <v>539</v>
      </c>
      <c r="C1523" s="12" t="s">
        <v>540</v>
      </c>
      <c r="D1523" s="11" t="s">
        <v>21</v>
      </c>
      <c r="E1523" s="11" t="s">
        <v>47</v>
      </c>
      <c r="F1523" s="11"/>
      <c r="G1523" s="13">
        <v>53.1</v>
      </c>
      <c r="H1523" s="13">
        <v>106.2</v>
      </c>
    </row>
    <row r="1524" spans="1:8" ht="21" customHeight="1" x14ac:dyDescent="0.25">
      <c r="A1524" s="14" t="s">
        <v>539</v>
      </c>
      <c r="B1524" s="14" t="s">
        <v>539</v>
      </c>
      <c r="C1524" s="15" t="s">
        <v>540</v>
      </c>
      <c r="D1524" s="16" t="s">
        <v>21</v>
      </c>
      <c r="E1524" s="16" t="s">
        <v>47</v>
      </c>
      <c r="F1524" s="17">
        <v>1</v>
      </c>
      <c r="G1524" s="18">
        <v>53.1</v>
      </c>
      <c r="H1524" s="18">
        <v>53.1</v>
      </c>
    </row>
    <row r="1525" spans="1:8" ht="15" customHeight="1" x14ac:dyDescent="0.25">
      <c r="A1525" s="45"/>
      <c r="B1525" s="45"/>
      <c r="C1525" s="45"/>
      <c r="D1525" s="45"/>
      <c r="E1525" s="45"/>
      <c r="F1525" s="91" t="s">
        <v>692</v>
      </c>
      <c r="G1525" s="91"/>
      <c r="H1525" s="19">
        <v>53.1</v>
      </c>
    </row>
    <row r="1526" spans="1:8" ht="15" customHeight="1" x14ac:dyDescent="0.25">
      <c r="A1526" s="45"/>
      <c r="B1526" s="45"/>
      <c r="C1526" s="45"/>
      <c r="D1526" s="45"/>
      <c r="E1526" s="45"/>
      <c r="F1526" s="91" t="s">
        <v>693</v>
      </c>
      <c r="G1526" s="91"/>
      <c r="H1526" s="19">
        <v>13.3</v>
      </c>
    </row>
    <row r="1527" spans="1:8" ht="15" customHeight="1" x14ac:dyDescent="0.25">
      <c r="A1527" s="45"/>
      <c r="B1527" s="45"/>
      <c r="C1527" s="45"/>
      <c r="D1527" s="45"/>
      <c r="E1527" s="45"/>
      <c r="F1527" s="91" t="s">
        <v>694</v>
      </c>
      <c r="G1527" s="91"/>
      <c r="H1527" s="19">
        <v>66.400000000000006</v>
      </c>
    </row>
    <row r="1528" spans="1:8" ht="15" customHeight="1" x14ac:dyDescent="0.25">
      <c r="A1528" s="45"/>
      <c r="B1528" s="45"/>
      <c r="C1528" s="45"/>
      <c r="D1528" s="45"/>
      <c r="E1528" s="45"/>
      <c r="F1528" s="91" t="s">
        <v>695</v>
      </c>
      <c r="G1528" s="91"/>
      <c r="H1528" s="19">
        <v>132.80000000000001</v>
      </c>
    </row>
    <row r="1529" spans="1:8" ht="20.100000000000001" customHeight="1" x14ac:dyDescent="0.25">
      <c r="A1529" s="11" t="s">
        <v>542</v>
      </c>
      <c r="B1529" s="11" t="s">
        <v>542</v>
      </c>
      <c r="C1529" s="12" t="s">
        <v>543</v>
      </c>
      <c r="D1529" s="11" t="s">
        <v>16</v>
      </c>
      <c r="E1529" s="11" t="s">
        <v>47</v>
      </c>
      <c r="F1529" s="11"/>
      <c r="G1529" s="13">
        <v>167.36</v>
      </c>
      <c r="H1529" s="13">
        <v>334.72</v>
      </c>
    </row>
    <row r="1530" spans="1:8" ht="15" customHeight="1" x14ac:dyDescent="0.25">
      <c r="A1530" s="14" t="s">
        <v>542</v>
      </c>
      <c r="B1530" s="14" t="s">
        <v>1228</v>
      </c>
      <c r="C1530" s="15" t="s">
        <v>1229</v>
      </c>
      <c r="D1530" s="16" t="s">
        <v>16</v>
      </c>
      <c r="E1530" s="16" t="s">
        <v>683</v>
      </c>
      <c r="F1530" s="17">
        <v>1</v>
      </c>
      <c r="G1530" s="18">
        <v>145.13</v>
      </c>
      <c r="H1530" s="18">
        <v>145.13</v>
      </c>
    </row>
    <row r="1531" spans="1:8" ht="15" customHeight="1" x14ac:dyDescent="0.25">
      <c r="A1531" s="14" t="s">
        <v>542</v>
      </c>
      <c r="B1531" s="14" t="s">
        <v>1198</v>
      </c>
      <c r="C1531" s="15" t="s">
        <v>1199</v>
      </c>
      <c r="D1531" s="16" t="s">
        <v>16</v>
      </c>
      <c r="E1531" s="16" t="s">
        <v>835</v>
      </c>
      <c r="F1531" s="17">
        <v>0.28000000000000003</v>
      </c>
      <c r="G1531" s="18">
        <v>0.26</v>
      </c>
      <c r="H1531" s="18">
        <v>7.0000000000000007E-2</v>
      </c>
    </row>
    <row r="1532" spans="1:8" ht="21" customHeight="1" x14ac:dyDescent="0.25">
      <c r="A1532" s="14" t="s">
        <v>542</v>
      </c>
      <c r="B1532" s="14" t="s">
        <v>1196</v>
      </c>
      <c r="C1532" s="15" t="s">
        <v>966</v>
      </c>
      <c r="D1532" s="16" t="s">
        <v>16</v>
      </c>
      <c r="E1532" s="16" t="s">
        <v>714</v>
      </c>
      <c r="F1532" s="17">
        <v>0.44766677999999999</v>
      </c>
      <c r="G1532" s="18">
        <v>22.26</v>
      </c>
      <c r="H1532" s="18">
        <v>9.9600000000000009</v>
      </c>
    </row>
    <row r="1533" spans="1:8" ht="21" customHeight="1" x14ac:dyDescent="0.25">
      <c r="A1533" s="14" t="s">
        <v>542</v>
      </c>
      <c r="B1533" s="14" t="s">
        <v>1197</v>
      </c>
      <c r="C1533" s="15" t="s">
        <v>968</v>
      </c>
      <c r="D1533" s="16" t="s">
        <v>16</v>
      </c>
      <c r="E1533" s="16" t="s">
        <v>714</v>
      </c>
      <c r="F1533" s="17">
        <v>0.44791355999999999</v>
      </c>
      <c r="G1533" s="18">
        <v>27.25</v>
      </c>
      <c r="H1533" s="18">
        <v>12.2</v>
      </c>
    </row>
    <row r="1534" spans="1:8" ht="15" customHeight="1" x14ac:dyDescent="0.25">
      <c r="A1534" s="45"/>
      <c r="B1534" s="45"/>
      <c r="C1534" s="45"/>
      <c r="D1534" s="45"/>
      <c r="E1534" s="45"/>
      <c r="F1534" s="91" t="s">
        <v>692</v>
      </c>
      <c r="G1534" s="91"/>
      <c r="H1534" s="19">
        <v>167.36</v>
      </c>
    </row>
    <row r="1535" spans="1:8" ht="15" customHeight="1" x14ac:dyDescent="0.25">
      <c r="A1535" s="45"/>
      <c r="B1535" s="45"/>
      <c r="C1535" s="45"/>
      <c r="D1535" s="45"/>
      <c r="E1535" s="45"/>
      <c r="F1535" s="91" t="s">
        <v>693</v>
      </c>
      <c r="G1535" s="91"/>
      <c r="H1535" s="19">
        <v>41.92</v>
      </c>
    </row>
    <row r="1536" spans="1:8" ht="15" customHeight="1" x14ac:dyDescent="0.25">
      <c r="A1536" s="45"/>
      <c r="B1536" s="45"/>
      <c r="C1536" s="45"/>
      <c r="D1536" s="45"/>
      <c r="E1536" s="45"/>
      <c r="F1536" s="91" t="s">
        <v>694</v>
      </c>
      <c r="G1536" s="91"/>
      <c r="H1536" s="19">
        <v>209.28</v>
      </c>
    </row>
    <row r="1537" spans="1:8" ht="15" customHeight="1" x14ac:dyDescent="0.25">
      <c r="A1537" s="45"/>
      <c r="B1537" s="45"/>
      <c r="C1537" s="45"/>
      <c r="D1537" s="45"/>
      <c r="E1537" s="45"/>
      <c r="F1537" s="91" t="s">
        <v>695</v>
      </c>
      <c r="G1537" s="91"/>
      <c r="H1537" s="19">
        <v>418.56</v>
      </c>
    </row>
    <row r="1538" spans="1:8" ht="36" customHeight="1" x14ac:dyDescent="0.25">
      <c r="A1538" s="11" t="s">
        <v>545</v>
      </c>
      <c r="B1538" s="11" t="s">
        <v>545</v>
      </c>
      <c r="C1538" s="12" t="s">
        <v>546</v>
      </c>
      <c r="D1538" s="11" t="s">
        <v>21</v>
      </c>
      <c r="E1538" s="11" t="s">
        <v>47</v>
      </c>
      <c r="F1538" s="11"/>
      <c r="G1538" s="13">
        <v>338.7</v>
      </c>
      <c r="H1538" s="13">
        <v>1354.8</v>
      </c>
    </row>
    <row r="1539" spans="1:8" ht="21" customHeight="1" x14ac:dyDescent="0.25">
      <c r="A1539" s="14" t="s">
        <v>545</v>
      </c>
      <c r="B1539" s="14" t="s">
        <v>1230</v>
      </c>
      <c r="C1539" s="15" t="s">
        <v>1231</v>
      </c>
      <c r="D1539" s="16" t="s">
        <v>21</v>
      </c>
      <c r="E1539" s="16" t="s">
        <v>47</v>
      </c>
      <c r="F1539" s="17">
        <v>1</v>
      </c>
      <c r="G1539" s="18">
        <v>201.86</v>
      </c>
      <c r="H1539" s="18">
        <v>201.86</v>
      </c>
    </row>
    <row r="1540" spans="1:8" ht="38.1" customHeight="1" x14ac:dyDescent="0.25">
      <c r="A1540" s="14" t="s">
        <v>545</v>
      </c>
      <c r="B1540" s="14" t="s">
        <v>1232</v>
      </c>
      <c r="C1540" s="15" t="s">
        <v>1233</v>
      </c>
      <c r="D1540" s="16" t="s">
        <v>21</v>
      </c>
      <c r="E1540" s="16" t="s">
        <v>47</v>
      </c>
      <c r="F1540" s="17">
        <v>6</v>
      </c>
      <c r="G1540" s="18">
        <v>17.93</v>
      </c>
      <c r="H1540" s="18">
        <v>107.58</v>
      </c>
    </row>
    <row r="1541" spans="1:8" ht="21" customHeight="1" x14ac:dyDescent="0.25">
      <c r="A1541" s="14" t="s">
        <v>545</v>
      </c>
      <c r="B1541" s="14" t="s">
        <v>967</v>
      </c>
      <c r="C1541" s="15" t="s">
        <v>968</v>
      </c>
      <c r="D1541" s="16" t="s">
        <v>21</v>
      </c>
      <c r="E1541" s="16" t="s">
        <v>699</v>
      </c>
      <c r="F1541" s="17">
        <v>0.84758398999999995</v>
      </c>
      <c r="G1541" s="18">
        <v>27.24</v>
      </c>
      <c r="H1541" s="18">
        <v>23.08</v>
      </c>
    </row>
    <row r="1542" spans="1:8" ht="15" customHeight="1" x14ac:dyDescent="0.25">
      <c r="A1542" s="14" t="s">
        <v>545</v>
      </c>
      <c r="B1542" s="14" t="s">
        <v>798</v>
      </c>
      <c r="C1542" s="15" t="s">
        <v>716</v>
      </c>
      <c r="D1542" s="16" t="s">
        <v>21</v>
      </c>
      <c r="E1542" s="16" t="s">
        <v>699</v>
      </c>
      <c r="F1542" s="17">
        <v>0.26816552999999999</v>
      </c>
      <c r="G1542" s="18">
        <v>23.06</v>
      </c>
      <c r="H1542" s="18">
        <v>6.18</v>
      </c>
    </row>
    <row r="1543" spans="1:8" ht="15" customHeight="1" x14ac:dyDescent="0.25">
      <c r="A1543" s="45"/>
      <c r="B1543" s="45"/>
      <c r="C1543" s="45"/>
      <c r="D1543" s="45"/>
      <c r="E1543" s="45"/>
      <c r="F1543" s="91" t="s">
        <v>692</v>
      </c>
      <c r="G1543" s="91"/>
      <c r="H1543" s="19">
        <v>338.7</v>
      </c>
    </row>
    <row r="1544" spans="1:8" ht="15" customHeight="1" x14ac:dyDescent="0.25">
      <c r="A1544" s="45"/>
      <c r="B1544" s="45"/>
      <c r="C1544" s="45"/>
      <c r="D1544" s="45"/>
      <c r="E1544" s="45"/>
      <c r="F1544" s="91" t="s">
        <v>693</v>
      </c>
      <c r="G1544" s="91"/>
      <c r="H1544" s="19">
        <v>84.84</v>
      </c>
    </row>
    <row r="1545" spans="1:8" ht="15" customHeight="1" x14ac:dyDescent="0.25">
      <c r="A1545" s="45"/>
      <c r="B1545" s="45"/>
      <c r="C1545" s="45"/>
      <c r="D1545" s="45"/>
      <c r="E1545" s="45"/>
      <c r="F1545" s="91" t="s">
        <v>694</v>
      </c>
      <c r="G1545" s="91"/>
      <c r="H1545" s="19">
        <v>423.54</v>
      </c>
    </row>
    <row r="1546" spans="1:8" ht="15" customHeight="1" x14ac:dyDescent="0.25">
      <c r="A1546" s="45"/>
      <c r="B1546" s="45"/>
      <c r="C1546" s="45"/>
      <c r="D1546" s="45"/>
      <c r="E1546" s="45"/>
      <c r="F1546" s="91" t="s">
        <v>695</v>
      </c>
      <c r="G1546" s="91"/>
      <c r="H1546" s="19">
        <v>1694.16</v>
      </c>
    </row>
    <row r="1547" spans="1:8" ht="27" customHeight="1" x14ac:dyDescent="0.25">
      <c r="A1547" s="11" t="s">
        <v>548</v>
      </c>
      <c r="B1547" s="11" t="s">
        <v>548</v>
      </c>
      <c r="C1547" s="12" t="s">
        <v>549</v>
      </c>
      <c r="D1547" s="11" t="s">
        <v>21</v>
      </c>
      <c r="E1547" s="11" t="s">
        <v>47</v>
      </c>
      <c r="F1547" s="11"/>
      <c r="G1547" s="13">
        <v>592.45000000000005</v>
      </c>
      <c r="H1547" s="13">
        <v>1184.9000000000001</v>
      </c>
    </row>
    <row r="1548" spans="1:8" ht="21" customHeight="1" x14ac:dyDescent="0.25">
      <c r="A1548" s="14" t="s">
        <v>548</v>
      </c>
      <c r="B1548" s="14" t="s">
        <v>1234</v>
      </c>
      <c r="C1548" s="15" t="s">
        <v>1235</v>
      </c>
      <c r="D1548" s="16" t="s">
        <v>21</v>
      </c>
      <c r="E1548" s="16" t="s">
        <v>47</v>
      </c>
      <c r="F1548" s="17">
        <v>1</v>
      </c>
      <c r="G1548" s="18">
        <v>387.18</v>
      </c>
      <c r="H1548" s="18">
        <v>387.18</v>
      </c>
    </row>
    <row r="1549" spans="1:8" ht="38.1" customHeight="1" x14ac:dyDescent="0.25">
      <c r="A1549" s="14" t="s">
        <v>548</v>
      </c>
      <c r="B1549" s="14" t="s">
        <v>1232</v>
      </c>
      <c r="C1549" s="15" t="s">
        <v>1233</v>
      </c>
      <c r="D1549" s="16" t="s">
        <v>21</v>
      </c>
      <c r="E1549" s="16" t="s">
        <v>47</v>
      </c>
      <c r="F1549" s="17">
        <v>9</v>
      </c>
      <c r="G1549" s="18">
        <v>17.93</v>
      </c>
      <c r="H1549" s="18">
        <v>161.37</v>
      </c>
    </row>
    <row r="1550" spans="1:8" ht="21" customHeight="1" x14ac:dyDescent="0.25">
      <c r="A1550" s="14" t="s">
        <v>548</v>
      </c>
      <c r="B1550" s="14" t="s">
        <v>967</v>
      </c>
      <c r="C1550" s="15" t="s">
        <v>968</v>
      </c>
      <c r="D1550" s="16" t="s">
        <v>21</v>
      </c>
      <c r="E1550" s="16" t="s">
        <v>699</v>
      </c>
      <c r="F1550" s="17">
        <v>1.2720234800000001</v>
      </c>
      <c r="G1550" s="18">
        <v>27.24</v>
      </c>
      <c r="H1550" s="18">
        <v>34.64</v>
      </c>
    </row>
    <row r="1551" spans="1:8" ht="15" customHeight="1" x14ac:dyDescent="0.25">
      <c r="A1551" s="14" t="s">
        <v>548</v>
      </c>
      <c r="B1551" s="14" t="s">
        <v>798</v>
      </c>
      <c r="C1551" s="15" t="s">
        <v>716</v>
      </c>
      <c r="D1551" s="16" t="s">
        <v>21</v>
      </c>
      <c r="E1551" s="16" t="s">
        <v>699</v>
      </c>
      <c r="F1551" s="17">
        <v>0.40194957999999997</v>
      </c>
      <c r="G1551" s="18">
        <v>23.06</v>
      </c>
      <c r="H1551" s="18">
        <v>9.26</v>
      </c>
    </row>
    <row r="1552" spans="1:8" ht="15" customHeight="1" x14ac:dyDescent="0.25">
      <c r="A1552" s="45"/>
      <c r="B1552" s="45"/>
      <c r="C1552" s="45"/>
      <c r="D1552" s="45"/>
      <c r="E1552" s="45"/>
      <c r="F1552" s="91" t="s">
        <v>692</v>
      </c>
      <c r="G1552" s="91"/>
      <c r="H1552" s="19">
        <v>592.45000000000005</v>
      </c>
    </row>
    <row r="1553" spans="1:8" ht="15" customHeight="1" x14ac:dyDescent="0.25">
      <c r="A1553" s="45"/>
      <c r="B1553" s="45"/>
      <c r="C1553" s="45"/>
      <c r="D1553" s="45"/>
      <c r="E1553" s="45"/>
      <c r="F1553" s="91" t="s">
        <v>693</v>
      </c>
      <c r="G1553" s="91"/>
      <c r="H1553" s="19">
        <v>148.41</v>
      </c>
    </row>
    <row r="1554" spans="1:8" ht="15" customHeight="1" x14ac:dyDescent="0.25">
      <c r="A1554" s="45"/>
      <c r="B1554" s="45"/>
      <c r="C1554" s="45"/>
      <c r="D1554" s="45"/>
      <c r="E1554" s="45"/>
      <c r="F1554" s="91" t="s">
        <v>694</v>
      </c>
      <c r="G1554" s="91"/>
      <c r="H1554" s="19">
        <v>740.86</v>
      </c>
    </row>
    <row r="1555" spans="1:8" ht="15" customHeight="1" x14ac:dyDescent="0.25">
      <c r="A1555" s="45"/>
      <c r="B1555" s="45"/>
      <c r="C1555" s="45"/>
      <c r="D1555" s="45"/>
      <c r="E1555" s="45"/>
      <c r="F1555" s="91" t="s">
        <v>695</v>
      </c>
      <c r="G1555" s="91"/>
      <c r="H1555" s="19">
        <v>1481.72</v>
      </c>
    </row>
    <row r="1556" spans="1:8" ht="27" customHeight="1" x14ac:dyDescent="0.25">
      <c r="A1556" s="11" t="s">
        <v>551</v>
      </c>
      <c r="B1556" s="11" t="s">
        <v>551</v>
      </c>
      <c r="C1556" s="12" t="s">
        <v>552</v>
      </c>
      <c r="D1556" s="11" t="s">
        <v>21</v>
      </c>
      <c r="E1556" s="11" t="s">
        <v>47</v>
      </c>
      <c r="F1556" s="11"/>
      <c r="G1556" s="13">
        <v>310.52</v>
      </c>
      <c r="H1556" s="13">
        <v>1242.08</v>
      </c>
    </row>
    <row r="1557" spans="1:8" ht="21" customHeight="1" x14ac:dyDescent="0.25">
      <c r="A1557" s="14" t="s">
        <v>551</v>
      </c>
      <c r="B1557" s="14" t="s">
        <v>1236</v>
      </c>
      <c r="C1557" s="15" t="s">
        <v>1237</v>
      </c>
      <c r="D1557" s="16" t="s">
        <v>21</v>
      </c>
      <c r="E1557" s="16" t="s">
        <v>47</v>
      </c>
      <c r="F1557" s="17">
        <v>1</v>
      </c>
      <c r="G1557" s="18">
        <v>173.67</v>
      </c>
      <c r="H1557" s="18">
        <v>173.67</v>
      </c>
    </row>
    <row r="1558" spans="1:8" ht="38.1" customHeight="1" x14ac:dyDescent="0.25">
      <c r="A1558" s="14" t="s">
        <v>551</v>
      </c>
      <c r="B1558" s="14" t="s">
        <v>1232</v>
      </c>
      <c r="C1558" s="15" t="s">
        <v>1233</v>
      </c>
      <c r="D1558" s="16" t="s">
        <v>21</v>
      </c>
      <c r="E1558" s="16" t="s">
        <v>47</v>
      </c>
      <c r="F1558" s="17">
        <v>6</v>
      </c>
      <c r="G1558" s="18">
        <v>17.93</v>
      </c>
      <c r="H1558" s="18">
        <v>107.58</v>
      </c>
    </row>
    <row r="1559" spans="1:8" ht="21" customHeight="1" x14ac:dyDescent="0.25">
      <c r="A1559" s="14" t="s">
        <v>551</v>
      </c>
      <c r="B1559" s="14" t="s">
        <v>967</v>
      </c>
      <c r="C1559" s="15" t="s">
        <v>968</v>
      </c>
      <c r="D1559" s="16" t="s">
        <v>21</v>
      </c>
      <c r="E1559" s="16" t="s">
        <v>699</v>
      </c>
      <c r="F1559" s="17">
        <v>0.84939794000000002</v>
      </c>
      <c r="G1559" s="18">
        <v>27.24</v>
      </c>
      <c r="H1559" s="18">
        <v>23.13</v>
      </c>
    </row>
    <row r="1560" spans="1:8" ht="15" customHeight="1" x14ac:dyDescent="0.25">
      <c r="A1560" s="14" t="s">
        <v>551</v>
      </c>
      <c r="B1560" s="14" t="s">
        <v>798</v>
      </c>
      <c r="C1560" s="15" t="s">
        <v>716</v>
      </c>
      <c r="D1560" s="16" t="s">
        <v>21</v>
      </c>
      <c r="E1560" s="16" t="s">
        <v>699</v>
      </c>
      <c r="F1560" s="17">
        <v>0.26662648</v>
      </c>
      <c r="G1560" s="18">
        <v>23.06</v>
      </c>
      <c r="H1560" s="18">
        <v>6.14</v>
      </c>
    </row>
    <row r="1561" spans="1:8" ht="15" customHeight="1" x14ac:dyDescent="0.25">
      <c r="A1561" s="45"/>
      <c r="B1561" s="45"/>
      <c r="C1561" s="45"/>
      <c r="D1561" s="45"/>
      <c r="E1561" s="45"/>
      <c r="F1561" s="91" t="s">
        <v>692</v>
      </c>
      <c r="G1561" s="91"/>
      <c r="H1561" s="19">
        <v>310.52</v>
      </c>
    </row>
    <row r="1562" spans="1:8" ht="15" customHeight="1" x14ac:dyDescent="0.25">
      <c r="A1562" s="45"/>
      <c r="B1562" s="45"/>
      <c r="C1562" s="45"/>
      <c r="D1562" s="45"/>
      <c r="E1562" s="45"/>
      <c r="F1562" s="91" t="s">
        <v>693</v>
      </c>
      <c r="G1562" s="91"/>
      <c r="H1562" s="19">
        <v>77.790000000000006</v>
      </c>
    </row>
    <row r="1563" spans="1:8" ht="15" customHeight="1" x14ac:dyDescent="0.25">
      <c r="A1563" s="45"/>
      <c r="B1563" s="45"/>
      <c r="C1563" s="45"/>
      <c r="D1563" s="45"/>
      <c r="E1563" s="45"/>
      <c r="F1563" s="91" t="s">
        <v>694</v>
      </c>
      <c r="G1563" s="91"/>
      <c r="H1563" s="19">
        <v>388.31</v>
      </c>
    </row>
    <row r="1564" spans="1:8" ht="15" customHeight="1" x14ac:dyDescent="0.25">
      <c r="A1564" s="45"/>
      <c r="B1564" s="45"/>
      <c r="C1564" s="45"/>
      <c r="D1564" s="45"/>
      <c r="E1564" s="45"/>
      <c r="F1564" s="91" t="s">
        <v>695</v>
      </c>
      <c r="G1564" s="91"/>
      <c r="H1564" s="19">
        <v>1553.24</v>
      </c>
    </row>
    <row r="1565" spans="1:8" ht="20.100000000000001" customHeight="1" x14ac:dyDescent="0.25">
      <c r="A1565" s="11" t="s">
        <v>554</v>
      </c>
      <c r="B1565" s="11" t="s">
        <v>554</v>
      </c>
      <c r="C1565" s="12" t="s">
        <v>555</v>
      </c>
      <c r="D1565" s="11" t="s">
        <v>73</v>
      </c>
      <c r="E1565" s="11" t="s">
        <v>47</v>
      </c>
      <c r="F1565" s="11"/>
      <c r="G1565" s="13">
        <v>99.43</v>
      </c>
      <c r="H1565" s="13">
        <v>795.44</v>
      </c>
    </row>
    <row r="1566" spans="1:8" ht="15" customHeight="1" x14ac:dyDescent="0.25">
      <c r="A1566" s="14" t="s">
        <v>554</v>
      </c>
      <c r="B1566" s="14" t="s">
        <v>752</v>
      </c>
      <c r="C1566" s="15" t="s">
        <v>753</v>
      </c>
      <c r="D1566" s="16" t="s">
        <v>73</v>
      </c>
      <c r="E1566" s="16" t="s">
        <v>714</v>
      </c>
      <c r="F1566" s="17">
        <v>0.24139110999999999</v>
      </c>
      <c r="G1566" s="18">
        <v>3.79</v>
      </c>
      <c r="H1566" s="18">
        <v>0.91</v>
      </c>
    </row>
    <row r="1567" spans="1:8" ht="21" customHeight="1" x14ac:dyDescent="0.25">
      <c r="A1567" s="14" t="s">
        <v>554</v>
      </c>
      <c r="B1567" s="14" t="s">
        <v>1238</v>
      </c>
      <c r="C1567" s="15" t="s">
        <v>1239</v>
      </c>
      <c r="D1567" s="16" t="s">
        <v>73</v>
      </c>
      <c r="E1567" s="16" t="s">
        <v>683</v>
      </c>
      <c r="F1567" s="17">
        <v>1</v>
      </c>
      <c r="G1567" s="18">
        <v>93.89</v>
      </c>
      <c r="H1567" s="18">
        <v>93.89</v>
      </c>
    </row>
    <row r="1568" spans="1:8" ht="15" customHeight="1" x14ac:dyDescent="0.25">
      <c r="A1568" s="14" t="s">
        <v>554</v>
      </c>
      <c r="B1568" s="14" t="s">
        <v>756</v>
      </c>
      <c r="C1568" s="15" t="s">
        <v>757</v>
      </c>
      <c r="D1568" s="16" t="s">
        <v>73</v>
      </c>
      <c r="E1568" s="16" t="s">
        <v>714</v>
      </c>
      <c r="F1568" s="17">
        <v>0.27245891</v>
      </c>
      <c r="G1568" s="18">
        <v>17.02</v>
      </c>
      <c r="H1568" s="18">
        <v>4.63</v>
      </c>
    </row>
    <row r="1569" spans="1:8" ht="15" customHeight="1" x14ac:dyDescent="0.25">
      <c r="A1569" s="45"/>
      <c r="B1569" s="45"/>
      <c r="C1569" s="45"/>
      <c r="D1569" s="45"/>
      <c r="E1569" s="45"/>
      <c r="F1569" s="91" t="s">
        <v>692</v>
      </c>
      <c r="G1569" s="91"/>
      <c r="H1569" s="19">
        <v>99.43</v>
      </c>
    </row>
    <row r="1570" spans="1:8" ht="15" customHeight="1" x14ac:dyDescent="0.25">
      <c r="A1570" s="45"/>
      <c r="B1570" s="45"/>
      <c r="C1570" s="45"/>
      <c r="D1570" s="45"/>
      <c r="E1570" s="45"/>
      <c r="F1570" s="91" t="s">
        <v>693</v>
      </c>
      <c r="G1570" s="91"/>
      <c r="H1570" s="19">
        <v>24.91</v>
      </c>
    </row>
    <row r="1571" spans="1:8" ht="15" customHeight="1" x14ac:dyDescent="0.25">
      <c r="A1571" s="45"/>
      <c r="B1571" s="45"/>
      <c r="C1571" s="45"/>
      <c r="D1571" s="45"/>
      <c r="E1571" s="45"/>
      <c r="F1571" s="91" t="s">
        <v>694</v>
      </c>
      <c r="G1571" s="91"/>
      <c r="H1571" s="19">
        <v>124.34</v>
      </c>
    </row>
    <row r="1572" spans="1:8" ht="15" customHeight="1" x14ac:dyDescent="0.25">
      <c r="A1572" s="45"/>
      <c r="B1572" s="45"/>
      <c r="C1572" s="45"/>
      <c r="D1572" s="45"/>
      <c r="E1572" s="45"/>
      <c r="F1572" s="91" t="s">
        <v>695</v>
      </c>
      <c r="G1572" s="91"/>
      <c r="H1572" s="19">
        <v>994.72</v>
      </c>
    </row>
    <row r="1573" spans="1:8" ht="20.100000000000001" customHeight="1" x14ac:dyDescent="0.25">
      <c r="A1573" s="11" t="s">
        <v>557</v>
      </c>
      <c r="B1573" s="11" t="s">
        <v>557</v>
      </c>
      <c r="C1573" s="12" t="s">
        <v>558</v>
      </c>
      <c r="D1573" s="11" t="s">
        <v>16</v>
      </c>
      <c r="E1573" s="11" t="s">
        <v>47</v>
      </c>
      <c r="F1573" s="11"/>
      <c r="G1573" s="13">
        <v>66.52</v>
      </c>
      <c r="H1573" s="13">
        <v>133.04</v>
      </c>
    </row>
    <row r="1574" spans="1:8" ht="15" customHeight="1" x14ac:dyDescent="0.25">
      <c r="A1574" s="14" t="s">
        <v>557</v>
      </c>
      <c r="B1574" s="14" t="s">
        <v>1198</v>
      </c>
      <c r="C1574" s="15" t="s">
        <v>1199</v>
      </c>
      <c r="D1574" s="16" t="s">
        <v>16</v>
      </c>
      <c r="E1574" s="16" t="s">
        <v>835</v>
      </c>
      <c r="F1574" s="17">
        <v>0.21</v>
      </c>
      <c r="G1574" s="18">
        <v>0.26</v>
      </c>
      <c r="H1574" s="18">
        <v>0.05</v>
      </c>
    </row>
    <row r="1575" spans="1:8" ht="15" customHeight="1" x14ac:dyDescent="0.25">
      <c r="A1575" s="14" t="s">
        <v>557</v>
      </c>
      <c r="B1575" s="14" t="s">
        <v>1240</v>
      </c>
      <c r="C1575" s="15" t="s">
        <v>1241</v>
      </c>
      <c r="D1575" s="16" t="s">
        <v>16</v>
      </c>
      <c r="E1575" s="16" t="s">
        <v>683</v>
      </c>
      <c r="F1575" s="17">
        <v>1</v>
      </c>
      <c r="G1575" s="18">
        <v>61.82</v>
      </c>
      <c r="H1575" s="18">
        <v>61.82</v>
      </c>
    </row>
    <row r="1576" spans="1:8" ht="21" customHeight="1" x14ac:dyDescent="0.25">
      <c r="A1576" s="14" t="s">
        <v>557</v>
      </c>
      <c r="B1576" s="14" t="s">
        <v>1196</v>
      </c>
      <c r="C1576" s="15" t="s">
        <v>966</v>
      </c>
      <c r="D1576" s="16" t="s">
        <v>16</v>
      </c>
      <c r="E1576" s="16" t="s">
        <v>714</v>
      </c>
      <c r="F1576" s="17">
        <v>4.5336250000000002E-2</v>
      </c>
      <c r="G1576" s="18">
        <v>22.26</v>
      </c>
      <c r="H1576" s="18">
        <v>1</v>
      </c>
    </row>
    <row r="1577" spans="1:8" ht="21" customHeight="1" x14ac:dyDescent="0.25">
      <c r="A1577" s="14" t="s">
        <v>557</v>
      </c>
      <c r="B1577" s="14" t="s">
        <v>1197</v>
      </c>
      <c r="C1577" s="15" t="s">
        <v>968</v>
      </c>
      <c r="D1577" s="16" t="s">
        <v>16</v>
      </c>
      <c r="E1577" s="16" t="s">
        <v>714</v>
      </c>
      <c r="F1577" s="17">
        <v>0.13430048999999999</v>
      </c>
      <c r="G1577" s="18">
        <v>27.25</v>
      </c>
      <c r="H1577" s="18">
        <v>3.65</v>
      </c>
    </row>
    <row r="1578" spans="1:8" ht="15" customHeight="1" x14ac:dyDescent="0.25">
      <c r="A1578" s="45"/>
      <c r="B1578" s="45"/>
      <c r="C1578" s="45"/>
      <c r="D1578" s="45"/>
      <c r="E1578" s="45"/>
      <c r="F1578" s="91" t="s">
        <v>692</v>
      </c>
      <c r="G1578" s="91"/>
      <c r="H1578" s="19">
        <v>66.52</v>
      </c>
    </row>
    <row r="1579" spans="1:8" ht="15" customHeight="1" x14ac:dyDescent="0.25">
      <c r="A1579" s="45"/>
      <c r="B1579" s="45"/>
      <c r="C1579" s="45"/>
      <c r="D1579" s="45"/>
      <c r="E1579" s="45"/>
      <c r="F1579" s="91" t="s">
        <v>693</v>
      </c>
      <c r="G1579" s="91"/>
      <c r="H1579" s="19">
        <v>16.66</v>
      </c>
    </row>
    <row r="1580" spans="1:8" ht="15" customHeight="1" x14ac:dyDescent="0.25">
      <c r="A1580" s="45"/>
      <c r="B1580" s="45"/>
      <c r="C1580" s="45"/>
      <c r="D1580" s="45"/>
      <c r="E1580" s="45"/>
      <c r="F1580" s="91" t="s">
        <v>694</v>
      </c>
      <c r="G1580" s="91"/>
      <c r="H1580" s="19">
        <v>83.18</v>
      </c>
    </row>
    <row r="1581" spans="1:8" ht="15" customHeight="1" x14ac:dyDescent="0.25">
      <c r="A1581" s="45"/>
      <c r="B1581" s="45"/>
      <c r="C1581" s="45"/>
      <c r="D1581" s="45"/>
      <c r="E1581" s="45"/>
      <c r="F1581" s="91" t="s">
        <v>695</v>
      </c>
      <c r="G1581" s="91"/>
      <c r="H1581" s="19">
        <v>166.36</v>
      </c>
    </row>
    <row r="1582" spans="1:8" ht="27" customHeight="1" x14ac:dyDescent="0.25">
      <c r="A1582" s="11" t="s">
        <v>560</v>
      </c>
      <c r="B1582" s="11" t="s">
        <v>560</v>
      </c>
      <c r="C1582" s="12" t="s">
        <v>561</v>
      </c>
      <c r="D1582" s="11" t="s">
        <v>21</v>
      </c>
      <c r="E1582" s="11" t="s">
        <v>47</v>
      </c>
      <c r="F1582" s="11"/>
      <c r="G1582" s="13">
        <v>234.68</v>
      </c>
      <c r="H1582" s="13">
        <v>234.68</v>
      </c>
    </row>
    <row r="1583" spans="1:8" ht="21" customHeight="1" x14ac:dyDescent="0.25">
      <c r="A1583" s="14" t="s">
        <v>560</v>
      </c>
      <c r="B1583" s="14" t="s">
        <v>1242</v>
      </c>
      <c r="C1583" s="15" t="s">
        <v>1243</v>
      </c>
      <c r="D1583" s="16" t="s">
        <v>21</v>
      </c>
      <c r="E1583" s="16" t="s">
        <v>47</v>
      </c>
      <c r="F1583" s="17">
        <v>1</v>
      </c>
      <c r="G1583" s="18">
        <v>205.5</v>
      </c>
      <c r="H1583" s="18">
        <v>205.5</v>
      </c>
    </row>
    <row r="1584" spans="1:8" ht="15" customHeight="1" x14ac:dyDescent="0.25">
      <c r="A1584" s="14" t="s">
        <v>560</v>
      </c>
      <c r="B1584" s="14" t="s">
        <v>1244</v>
      </c>
      <c r="C1584" s="15" t="s">
        <v>1245</v>
      </c>
      <c r="D1584" s="16" t="s">
        <v>21</v>
      </c>
      <c r="E1584" s="16" t="s">
        <v>103</v>
      </c>
      <c r="F1584" s="17">
        <v>0.34599999999999997</v>
      </c>
      <c r="G1584" s="18">
        <v>40.01</v>
      </c>
      <c r="H1584" s="18">
        <v>13.84</v>
      </c>
    </row>
    <row r="1585" spans="1:8" ht="21" customHeight="1" x14ac:dyDescent="0.25">
      <c r="A1585" s="14" t="s">
        <v>560</v>
      </c>
      <c r="B1585" s="14" t="s">
        <v>1246</v>
      </c>
      <c r="C1585" s="15" t="s">
        <v>1247</v>
      </c>
      <c r="D1585" s="16" t="s">
        <v>21</v>
      </c>
      <c r="E1585" s="16" t="s">
        <v>699</v>
      </c>
      <c r="F1585" s="17">
        <v>0.42667156000000001</v>
      </c>
      <c r="G1585" s="18">
        <v>28.66</v>
      </c>
      <c r="H1585" s="18">
        <v>12.22</v>
      </c>
    </row>
    <row r="1586" spans="1:8" ht="15" customHeight="1" x14ac:dyDescent="0.25">
      <c r="A1586" s="14" t="s">
        <v>560</v>
      </c>
      <c r="B1586" s="14" t="s">
        <v>798</v>
      </c>
      <c r="C1586" s="15" t="s">
        <v>716</v>
      </c>
      <c r="D1586" s="16" t="s">
        <v>21</v>
      </c>
      <c r="E1586" s="16" t="s">
        <v>699</v>
      </c>
      <c r="F1586" s="17">
        <v>0.13551774999999999</v>
      </c>
      <c r="G1586" s="18">
        <v>23.06</v>
      </c>
      <c r="H1586" s="18">
        <v>3.12</v>
      </c>
    </row>
    <row r="1587" spans="1:8" ht="15" customHeight="1" x14ac:dyDescent="0.25">
      <c r="A1587" s="45"/>
      <c r="B1587" s="45"/>
      <c r="C1587" s="45"/>
      <c r="D1587" s="45"/>
      <c r="E1587" s="45"/>
      <c r="F1587" s="91" t="s">
        <v>692</v>
      </c>
      <c r="G1587" s="91"/>
      <c r="H1587" s="19">
        <v>234.68</v>
      </c>
    </row>
    <row r="1588" spans="1:8" ht="15" customHeight="1" x14ac:dyDescent="0.25">
      <c r="A1588" s="45"/>
      <c r="B1588" s="45"/>
      <c r="C1588" s="45"/>
      <c r="D1588" s="45"/>
      <c r="E1588" s="45"/>
      <c r="F1588" s="91" t="s">
        <v>693</v>
      </c>
      <c r="G1588" s="91"/>
      <c r="H1588" s="19">
        <v>58.79</v>
      </c>
    </row>
    <row r="1589" spans="1:8" ht="15" customHeight="1" x14ac:dyDescent="0.25">
      <c r="A1589" s="45"/>
      <c r="B1589" s="45"/>
      <c r="C1589" s="45"/>
      <c r="D1589" s="45"/>
      <c r="E1589" s="45"/>
      <c r="F1589" s="91" t="s">
        <v>694</v>
      </c>
      <c r="G1589" s="91"/>
      <c r="H1589" s="19">
        <v>293.47000000000003</v>
      </c>
    </row>
    <row r="1590" spans="1:8" ht="15" customHeight="1" x14ac:dyDescent="0.25">
      <c r="A1590" s="45"/>
      <c r="B1590" s="45"/>
      <c r="C1590" s="45"/>
      <c r="D1590" s="45"/>
      <c r="E1590" s="45"/>
      <c r="F1590" s="91" t="s">
        <v>695</v>
      </c>
      <c r="G1590" s="91"/>
      <c r="H1590" s="19">
        <v>293.47000000000003</v>
      </c>
    </row>
    <row r="1591" spans="1:8" ht="27" customHeight="1" x14ac:dyDescent="0.25">
      <c r="A1591" s="11" t="s">
        <v>563</v>
      </c>
      <c r="B1591" s="11" t="s">
        <v>563</v>
      </c>
      <c r="C1591" s="12" t="s">
        <v>564</v>
      </c>
      <c r="D1591" s="11" t="s">
        <v>21</v>
      </c>
      <c r="E1591" s="11" t="s">
        <v>47</v>
      </c>
      <c r="F1591" s="11"/>
      <c r="G1591" s="13">
        <v>163.58000000000001</v>
      </c>
      <c r="H1591" s="13">
        <v>163.58000000000001</v>
      </c>
    </row>
    <row r="1592" spans="1:8" ht="21" customHeight="1" x14ac:dyDescent="0.25">
      <c r="A1592" s="14" t="s">
        <v>563</v>
      </c>
      <c r="B1592" s="14" t="s">
        <v>1248</v>
      </c>
      <c r="C1592" s="15" t="s">
        <v>1249</v>
      </c>
      <c r="D1592" s="16" t="s">
        <v>21</v>
      </c>
      <c r="E1592" s="16" t="s">
        <v>47</v>
      </c>
      <c r="F1592" s="17">
        <v>3.32E-2</v>
      </c>
      <c r="G1592" s="18">
        <v>3.04</v>
      </c>
      <c r="H1592" s="18">
        <v>0.1</v>
      </c>
    </row>
    <row r="1593" spans="1:8" ht="21" customHeight="1" x14ac:dyDescent="0.25">
      <c r="A1593" s="14" t="s">
        <v>563</v>
      </c>
      <c r="B1593" s="14" t="s">
        <v>1250</v>
      </c>
      <c r="C1593" s="15" t="s">
        <v>1251</v>
      </c>
      <c r="D1593" s="16" t="s">
        <v>21</v>
      </c>
      <c r="E1593" s="16" t="s">
        <v>47</v>
      </c>
      <c r="F1593" s="17">
        <v>1</v>
      </c>
      <c r="G1593" s="18">
        <v>155.05000000000001</v>
      </c>
      <c r="H1593" s="18">
        <v>155.05000000000001</v>
      </c>
    </row>
    <row r="1594" spans="1:8" ht="21" customHeight="1" x14ac:dyDescent="0.25">
      <c r="A1594" s="14" t="s">
        <v>563</v>
      </c>
      <c r="B1594" s="14" t="s">
        <v>967</v>
      </c>
      <c r="C1594" s="15" t="s">
        <v>968</v>
      </c>
      <c r="D1594" s="16" t="s">
        <v>21</v>
      </c>
      <c r="E1594" s="16" t="s">
        <v>699</v>
      </c>
      <c r="F1594" s="17">
        <v>0.2444906</v>
      </c>
      <c r="G1594" s="18">
        <v>27.24</v>
      </c>
      <c r="H1594" s="18">
        <v>6.65</v>
      </c>
    </row>
    <row r="1595" spans="1:8" ht="15" customHeight="1" x14ac:dyDescent="0.25">
      <c r="A1595" s="14" t="s">
        <v>563</v>
      </c>
      <c r="B1595" s="14" t="s">
        <v>798</v>
      </c>
      <c r="C1595" s="15" t="s">
        <v>716</v>
      </c>
      <c r="D1595" s="16" t="s">
        <v>21</v>
      </c>
      <c r="E1595" s="16" t="s">
        <v>699</v>
      </c>
      <c r="F1595" s="17">
        <v>7.7606820000000007E-2</v>
      </c>
      <c r="G1595" s="18">
        <v>23.06</v>
      </c>
      <c r="H1595" s="18">
        <v>1.78</v>
      </c>
    </row>
    <row r="1596" spans="1:8" ht="15" customHeight="1" x14ac:dyDescent="0.25">
      <c r="A1596" s="45"/>
      <c r="B1596" s="45"/>
      <c r="C1596" s="45"/>
      <c r="D1596" s="45"/>
      <c r="E1596" s="45"/>
      <c r="F1596" s="91" t="s">
        <v>692</v>
      </c>
      <c r="G1596" s="91"/>
      <c r="H1596" s="19">
        <v>163.58000000000001</v>
      </c>
    </row>
    <row r="1597" spans="1:8" ht="15" customHeight="1" x14ac:dyDescent="0.25">
      <c r="A1597" s="45"/>
      <c r="B1597" s="45"/>
      <c r="C1597" s="45"/>
      <c r="D1597" s="45"/>
      <c r="E1597" s="45"/>
      <c r="F1597" s="91" t="s">
        <v>693</v>
      </c>
      <c r="G1597" s="91"/>
      <c r="H1597" s="19">
        <v>40.98</v>
      </c>
    </row>
    <row r="1598" spans="1:8" ht="15" customHeight="1" x14ac:dyDescent="0.25">
      <c r="A1598" s="45"/>
      <c r="B1598" s="45"/>
      <c r="C1598" s="45"/>
      <c r="D1598" s="45"/>
      <c r="E1598" s="45"/>
      <c r="F1598" s="91" t="s">
        <v>694</v>
      </c>
      <c r="G1598" s="91"/>
      <c r="H1598" s="19">
        <v>204.56</v>
      </c>
    </row>
    <row r="1599" spans="1:8" ht="15" customHeight="1" x14ac:dyDescent="0.25">
      <c r="A1599" s="45"/>
      <c r="B1599" s="45"/>
      <c r="C1599" s="45"/>
      <c r="D1599" s="45"/>
      <c r="E1599" s="45"/>
      <c r="F1599" s="91" t="s">
        <v>695</v>
      </c>
      <c r="G1599" s="91"/>
      <c r="H1599" s="19">
        <v>204.56</v>
      </c>
    </row>
    <row r="1600" spans="1:8" ht="20.100000000000001" customHeight="1" x14ac:dyDescent="0.25">
      <c r="A1600" s="11" t="s">
        <v>570</v>
      </c>
      <c r="B1600" s="11" t="s">
        <v>570</v>
      </c>
      <c r="C1600" s="12" t="s">
        <v>571</v>
      </c>
      <c r="D1600" s="11" t="s">
        <v>16</v>
      </c>
      <c r="E1600" s="11" t="s">
        <v>26</v>
      </c>
      <c r="F1600" s="11"/>
      <c r="G1600" s="13">
        <v>526.69000000000005</v>
      </c>
      <c r="H1600" s="13">
        <v>6193.87</v>
      </c>
    </row>
    <row r="1601" spans="1:8" ht="15" customHeight="1" x14ac:dyDescent="0.25">
      <c r="A1601" s="14" t="s">
        <v>570</v>
      </c>
      <c r="B1601" s="14" t="s">
        <v>1252</v>
      </c>
      <c r="C1601" s="15" t="s">
        <v>1253</v>
      </c>
      <c r="D1601" s="16" t="s">
        <v>16</v>
      </c>
      <c r="E1601" s="16" t="s">
        <v>835</v>
      </c>
      <c r="F1601" s="17">
        <v>6</v>
      </c>
      <c r="G1601" s="18">
        <v>13.95</v>
      </c>
      <c r="H1601" s="18">
        <v>83.7</v>
      </c>
    </row>
    <row r="1602" spans="1:8" ht="15" customHeight="1" x14ac:dyDescent="0.25">
      <c r="A1602" s="14" t="s">
        <v>570</v>
      </c>
      <c r="B1602" s="14" t="s">
        <v>1254</v>
      </c>
      <c r="C1602" s="15" t="s">
        <v>1255</v>
      </c>
      <c r="D1602" s="16" t="s">
        <v>16</v>
      </c>
      <c r="E1602" s="16" t="s">
        <v>705</v>
      </c>
      <c r="F1602" s="17">
        <v>0.6</v>
      </c>
      <c r="G1602" s="18">
        <v>161.1</v>
      </c>
      <c r="H1602" s="18">
        <v>96.66</v>
      </c>
    </row>
    <row r="1603" spans="1:8" ht="15" customHeight="1" x14ac:dyDescent="0.25">
      <c r="A1603" s="14" t="s">
        <v>570</v>
      </c>
      <c r="B1603" s="14" t="s">
        <v>1256</v>
      </c>
      <c r="C1603" s="15" t="s">
        <v>1257</v>
      </c>
      <c r="D1603" s="16" t="s">
        <v>16</v>
      </c>
      <c r="E1603" s="16" t="s">
        <v>705</v>
      </c>
      <c r="F1603" s="17">
        <v>1</v>
      </c>
      <c r="G1603" s="18">
        <v>235.4</v>
      </c>
      <c r="H1603" s="18">
        <v>235.4</v>
      </c>
    </row>
    <row r="1604" spans="1:8" ht="21" customHeight="1" x14ac:dyDescent="0.25">
      <c r="A1604" s="14" t="s">
        <v>570</v>
      </c>
      <c r="B1604" s="14" t="s">
        <v>1258</v>
      </c>
      <c r="C1604" s="15" t="s">
        <v>1259</v>
      </c>
      <c r="D1604" s="16" t="s">
        <v>16</v>
      </c>
      <c r="E1604" s="16" t="s">
        <v>714</v>
      </c>
      <c r="F1604" s="17">
        <v>1.07403961</v>
      </c>
      <c r="G1604" s="18">
        <v>22.64</v>
      </c>
      <c r="H1604" s="18">
        <v>24.31</v>
      </c>
    </row>
    <row r="1605" spans="1:8" ht="15" customHeight="1" x14ac:dyDescent="0.25">
      <c r="A1605" s="14" t="s">
        <v>570</v>
      </c>
      <c r="B1605" s="14" t="s">
        <v>712</v>
      </c>
      <c r="C1605" s="15" t="s">
        <v>713</v>
      </c>
      <c r="D1605" s="16" t="s">
        <v>16</v>
      </c>
      <c r="E1605" s="16" t="s">
        <v>714</v>
      </c>
      <c r="F1605" s="17">
        <v>2.8649214299999999</v>
      </c>
      <c r="G1605" s="18">
        <v>27.62</v>
      </c>
      <c r="H1605" s="18">
        <v>79.12</v>
      </c>
    </row>
    <row r="1606" spans="1:8" ht="15" customHeight="1" x14ac:dyDescent="0.25">
      <c r="A1606" s="14" t="s">
        <v>570</v>
      </c>
      <c r="B1606" s="14" t="s">
        <v>750</v>
      </c>
      <c r="C1606" s="15" t="s">
        <v>751</v>
      </c>
      <c r="D1606" s="16" t="s">
        <v>16</v>
      </c>
      <c r="E1606" s="16" t="s">
        <v>714</v>
      </c>
      <c r="F1606" s="17">
        <v>0.26826266999999998</v>
      </c>
      <c r="G1606" s="18">
        <v>27.96</v>
      </c>
      <c r="H1606" s="18">
        <v>7.5</v>
      </c>
    </row>
    <row r="1607" spans="1:8" ht="15" customHeight="1" x14ac:dyDescent="0.25">
      <c r="A1607" s="45"/>
      <c r="B1607" s="45"/>
      <c r="C1607" s="45"/>
      <c r="D1607" s="45"/>
      <c r="E1607" s="45"/>
      <c r="F1607" s="91" t="s">
        <v>692</v>
      </c>
      <c r="G1607" s="91"/>
      <c r="H1607" s="19">
        <v>526.69000000000005</v>
      </c>
    </row>
    <row r="1608" spans="1:8" ht="15" customHeight="1" x14ac:dyDescent="0.25">
      <c r="A1608" s="45"/>
      <c r="B1608" s="45"/>
      <c r="C1608" s="45"/>
      <c r="D1608" s="45"/>
      <c r="E1608" s="45"/>
      <c r="F1608" s="91" t="s">
        <v>693</v>
      </c>
      <c r="G1608" s="91"/>
      <c r="H1608" s="19">
        <v>131.94</v>
      </c>
    </row>
    <row r="1609" spans="1:8" ht="15" customHeight="1" x14ac:dyDescent="0.25">
      <c r="A1609" s="45"/>
      <c r="B1609" s="45"/>
      <c r="C1609" s="45"/>
      <c r="D1609" s="45"/>
      <c r="E1609" s="45"/>
      <c r="F1609" s="91" t="s">
        <v>694</v>
      </c>
      <c r="G1609" s="91"/>
      <c r="H1609" s="19">
        <v>658.63</v>
      </c>
    </row>
    <row r="1610" spans="1:8" ht="15" customHeight="1" x14ac:dyDescent="0.25">
      <c r="A1610" s="45"/>
      <c r="B1610" s="45"/>
      <c r="C1610" s="45"/>
      <c r="D1610" s="45"/>
      <c r="E1610" s="45"/>
      <c r="F1610" s="91" t="s">
        <v>695</v>
      </c>
      <c r="G1610" s="91"/>
      <c r="H1610" s="19">
        <v>7745.49</v>
      </c>
    </row>
    <row r="1611" spans="1:8" ht="20.100000000000001" customHeight="1" x14ac:dyDescent="0.25">
      <c r="A1611" s="11" t="s">
        <v>570</v>
      </c>
      <c r="B1611" s="11" t="s">
        <v>570</v>
      </c>
      <c r="C1611" s="12" t="s">
        <v>573</v>
      </c>
      <c r="D1611" s="11" t="s">
        <v>16</v>
      </c>
      <c r="E1611" s="11" t="s">
        <v>26</v>
      </c>
      <c r="F1611" s="11"/>
      <c r="G1611" s="13">
        <v>526.69000000000005</v>
      </c>
      <c r="H1611" s="13">
        <v>1990.89</v>
      </c>
    </row>
    <row r="1612" spans="1:8" ht="15" customHeight="1" x14ac:dyDescent="0.25">
      <c r="A1612" s="14" t="s">
        <v>570</v>
      </c>
      <c r="B1612" s="14" t="s">
        <v>1252</v>
      </c>
      <c r="C1612" s="15" t="s">
        <v>1253</v>
      </c>
      <c r="D1612" s="16" t="s">
        <v>16</v>
      </c>
      <c r="E1612" s="16" t="s">
        <v>835</v>
      </c>
      <c r="F1612" s="17">
        <v>6</v>
      </c>
      <c r="G1612" s="18">
        <v>13.95</v>
      </c>
      <c r="H1612" s="18">
        <v>83.7</v>
      </c>
    </row>
    <row r="1613" spans="1:8" ht="15" customHeight="1" x14ac:dyDescent="0.25">
      <c r="A1613" s="14" t="s">
        <v>570</v>
      </c>
      <c r="B1613" s="14" t="s">
        <v>1254</v>
      </c>
      <c r="C1613" s="15" t="s">
        <v>1255</v>
      </c>
      <c r="D1613" s="16" t="s">
        <v>16</v>
      </c>
      <c r="E1613" s="16" t="s">
        <v>705</v>
      </c>
      <c r="F1613" s="17">
        <v>0.6</v>
      </c>
      <c r="G1613" s="18">
        <v>161.1</v>
      </c>
      <c r="H1613" s="18">
        <v>96.66</v>
      </c>
    </row>
    <row r="1614" spans="1:8" ht="15" customHeight="1" x14ac:dyDescent="0.25">
      <c r="A1614" s="14" t="s">
        <v>570</v>
      </c>
      <c r="B1614" s="14" t="s">
        <v>1256</v>
      </c>
      <c r="C1614" s="15" t="s">
        <v>1257</v>
      </c>
      <c r="D1614" s="16" t="s">
        <v>16</v>
      </c>
      <c r="E1614" s="16" t="s">
        <v>705</v>
      </c>
      <c r="F1614" s="17">
        <v>1</v>
      </c>
      <c r="G1614" s="18">
        <v>235.4</v>
      </c>
      <c r="H1614" s="18">
        <v>235.4</v>
      </c>
    </row>
    <row r="1615" spans="1:8" ht="21" customHeight="1" x14ac:dyDescent="0.25">
      <c r="A1615" s="14" t="s">
        <v>570</v>
      </c>
      <c r="B1615" s="14" t="s">
        <v>1258</v>
      </c>
      <c r="C1615" s="15" t="s">
        <v>1259</v>
      </c>
      <c r="D1615" s="16" t="s">
        <v>16</v>
      </c>
      <c r="E1615" s="16" t="s">
        <v>714</v>
      </c>
      <c r="F1615" s="17">
        <v>1.07403961</v>
      </c>
      <c r="G1615" s="18">
        <v>22.64</v>
      </c>
      <c r="H1615" s="18">
        <v>24.31</v>
      </c>
    </row>
    <row r="1616" spans="1:8" ht="15" customHeight="1" x14ac:dyDescent="0.25">
      <c r="A1616" s="14" t="s">
        <v>570</v>
      </c>
      <c r="B1616" s="14" t="s">
        <v>712</v>
      </c>
      <c r="C1616" s="15" t="s">
        <v>713</v>
      </c>
      <c r="D1616" s="16" t="s">
        <v>16</v>
      </c>
      <c r="E1616" s="16" t="s">
        <v>714</v>
      </c>
      <c r="F1616" s="17">
        <v>2.8649214299999999</v>
      </c>
      <c r="G1616" s="18">
        <v>27.62</v>
      </c>
      <c r="H1616" s="18">
        <v>79.12</v>
      </c>
    </row>
    <row r="1617" spans="1:8" ht="15" customHeight="1" x14ac:dyDescent="0.25">
      <c r="A1617" s="14" t="s">
        <v>570</v>
      </c>
      <c r="B1617" s="14" t="s">
        <v>750</v>
      </c>
      <c r="C1617" s="15" t="s">
        <v>751</v>
      </c>
      <c r="D1617" s="16" t="s">
        <v>16</v>
      </c>
      <c r="E1617" s="16" t="s">
        <v>714</v>
      </c>
      <c r="F1617" s="17">
        <v>0.26826266999999998</v>
      </c>
      <c r="G1617" s="18">
        <v>27.96</v>
      </c>
      <c r="H1617" s="18">
        <v>7.5</v>
      </c>
    </row>
    <row r="1618" spans="1:8" ht="15" customHeight="1" x14ac:dyDescent="0.25">
      <c r="A1618" s="45"/>
      <c r="B1618" s="45"/>
      <c r="C1618" s="45"/>
      <c r="D1618" s="45"/>
      <c r="E1618" s="45"/>
      <c r="F1618" s="91" t="s">
        <v>692</v>
      </c>
      <c r="G1618" s="91"/>
      <c r="H1618" s="19">
        <v>526.69000000000005</v>
      </c>
    </row>
    <row r="1619" spans="1:8" ht="15" customHeight="1" x14ac:dyDescent="0.25">
      <c r="A1619" s="45"/>
      <c r="B1619" s="45"/>
      <c r="C1619" s="45"/>
      <c r="D1619" s="45"/>
      <c r="E1619" s="45"/>
      <c r="F1619" s="91" t="s">
        <v>693</v>
      </c>
      <c r="G1619" s="91"/>
      <c r="H1619" s="19">
        <v>131.94</v>
      </c>
    </row>
    <row r="1620" spans="1:8" ht="15" customHeight="1" x14ac:dyDescent="0.25">
      <c r="A1620" s="45"/>
      <c r="B1620" s="45"/>
      <c r="C1620" s="45"/>
      <c r="D1620" s="45"/>
      <c r="E1620" s="45"/>
      <c r="F1620" s="91" t="s">
        <v>694</v>
      </c>
      <c r="G1620" s="91"/>
      <c r="H1620" s="19">
        <v>658.63</v>
      </c>
    </row>
    <row r="1621" spans="1:8" ht="15" customHeight="1" x14ac:dyDescent="0.25">
      <c r="A1621" s="45"/>
      <c r="B1621" s="45"/>
      <c r="C1621" s="45"/>
      <c r="D1621" s="45"/>
      <c r="E1621" s="45"/>
      <c r="F1621" s="91" t="s">
        <v>695</v>
      </c>
      <c r="G1621" s="91"/>
      <c r="H1621" s="19">
        <v>2489.62</v>
      </c>
    </row>
    <row r="1622" spans="1:8" ht="20.100000000000001" customHeight="1" x14ac:dyDescent="0.25">
      <c r="A1622" s="11" t="s">
        <v>577</v>
      </c>
      <c r="B1622" s="11" t="s">
        <v>577</v>
      </c>
      <c r="C1622" s="12" t="s">
        <v>578</v>
      </c>
      <c r="D1622" s="11" t="s">
        <v>16</v>
      </c>
      <c r="E1622" s="11" t="s">
        <v>26</v>
      </c>
      <c r="F1622" s="11"/>
      <c r="G1622" s="13">
        <v>425.23</v>
      </c>
      <c r="H1622" s="13">
        <v>6969.52</v>
      </c>
    </row>
    <row r="1623" spans="1:8" ht="21" customHeight="1" x14ac:dyDescent="0.25">
      <c r="A1623" s="14" t="s">
        <v>577</v>
      </c>
      <c r="B1623" s="14" t="s">
        <v>1260</v>
      </c>
      <c r="C1623" s="15" t="s">
        <v>1261</v>
      </c>
      <c r="D1623" s="16" t="s">
        <v>16</v>
      </c>
      <c r="E1623" s="16" t="s">
        <v>705</v>
      </c>
      <c r="F1623" s="17">
        <v>1</v>
      </c>
      <c r="G1623" s="18">
        <v>259.83999999999997</v>
      </c>
      <c r="H1623" s="18">
        <v>259.83999999999997</v>
      </c>
    </row>
    <row r="1624" spans="1:8" ht="21" customHeight="1" x14ac:dyDescent="0.25">
      <c r="A1624" s="14" t="s">
        <v>577</v>
      </c>
      <c r="B1624" s="14" t="s">
        <v>814</v>
      </c>
      <c r="C1624" s="15" t="s">
        <v>815</v>
      </c>
      <c r="D1624" s="16" t="s">
        <v>16</v>
      </c>
      <c r="E1624" s="16" t="s">
        <v>714</v>
      </c>
      <c r="F1624" s="17">
        <v>2.72372558</v>
      </c>
      <c r="G1624" s="18">
        <v>22.86</v>
      </c>
      <c r="H1624" s="18">
        <v>62.26</v>
      </c>
    </row>
    <row r="1625" spans="1:8" ht="15" customHeight="1" x14ac:dyDescent="0.25">
      <c r="A1625" s="14" t="s">
        <v>577</v>
      </c>
      <c r="B1625" s="14" t="s">
        <v>750</v>
      </c>
      <c r="C1625" s="15" t="s">
        <v>751</v>
      </c>
      <c r="D1625" s="16" t="s">
        <v>16</v>
      </c>
      <c r="E1625" s="16" t="s">
        <v>714</v>
      </c>
      <c r="F1625" s="17">
        <v>2.7241630200000002</v>
      </c>
      <c r="G1625" s="18">
        <v>27.96</v>
      </c>
      <c r="H1625" s="18">
        <v>76.16</v>
      </c>
    </row>
    <row r="1626" spans="1:8" ht="15" customHeight="1" x14ac:dyDescent="0.25">
      <c r="A1626" s="14" t="s">
        <v>577</v>
      </c>
      <c r="B1626" s="14" t="s">
        <v>1262</v>
      </c>
      <c r="C1626" s="15" t="s">
        <v>1263</v>
      </c>
      <c r="D1626" s="16" t="s">
        <v>16</v>
      </c>
      <c r="E1626" s="16" t="s">
        <v>764</v>
      </c>
      <c r="F1626" s="17">
        <v>4.5402709999999999E-2</v>
      </c>
      <c r="G1626" s="18">
        <v>594.19000000000005</v>
      </c>
      <c r="H1626" s="18">
        <v>26.97</v>
      </c>
    </row>
    <row r="1627" spans="1:8" ht="15" customHeight="1" x14ac:dyDescent="0.25">
      <c r="A1627" s="45"/>
      <c r="B1627" s="45"/>
      <c r="C1627" s="45"/>
      <c r="D1627" s="45"/>
      <c r="E1627" s="45"/>
      <c r="F1627" s="91" t="s">
        <v>692</v>
      </c>
      <c r="G1627" s="91"/>
      <c r="H1627" s="19">
        <v>425.23</v>
      </c>
    </row>
    <row r="1628" spans="1:8" ht="15" customHeight="1" x14ac:dyDescent="0.25">
      <c r="A1628" s="45"/>
      <c r="B1628" s="45"/>
      <c r="C1628" s="45"/>
      <c r="D1628" s="45"/>
      <c r="E1628" s="45"/>
      <c r="F1628" s="91" t="s">
        <v>693</v>
      </c>
      <c r="G1628" s="91"/>
      <c r="H1628" s="19">
        <v>106.52</v>
      </c>
    </row>
    <row r="1629" spans="1:8" ht="15" customHeight="1" x14ac:dyDescent="0.25">
      <c r="A1629" s="45"/>
      <c r="B1629" s="45"/>
      <c r="C1629" s="45"/>
      <c r="D1629" s="45"/>
      <c r="E1629" s="45"/>
      <c r="F1629" s="91" t="s">
        <v>694</v>
      </c>
      <c r="G1629" s="91"/>
      <c r="H1629" s="19">
        <v>531.75</v>
      </c>
    </row>
    <row r="1630" spans="1:8" ht="15" customHeight="1" x14ac:dyDescent="0.25">
      <c r="A1630" s="45"/>
      <c r="B1630" s="45"/>
      <c r="C1630" s="45"/>
      <c r="D1630" s="45"/>
      <c r="E1630" s="45"/>
      <c r="F1630" s="91" t="s">
        <v>695</v>
      </c>
      <c r="G1630" s="91"/>
      <c r="H1630" s="19">
        <v>8715.3799999999992</v>
      </c>
    </row>
    <row r="1631" spans="1:8" ht="20.100000000000001" customHeight="1" x14ac:dyDescent="0.25">
      <c r="A1631" s="11" t="s">
        <v>580</v>
      </c>
      <c r="B1631" s="11" t="s">
        <v>580</v>
      </c>
      <c r="C1631" s="12" t="s">
        <v>581</v>
      </c>
      <c r="D1631" s="11" t="s">
        <v>16</v>
      </c>
      <c r="E1631" s="11" t="s">
        <v>26</v>
      </c>
      <c r="F1631" s="11"/>
      <c r="G1631" s="13">
        <v>377.01</v>
      </c>
      <c r="H1631" s="13">
        <v>3359.16</v>
      </c>
    </row>
    <row r="1632" spans="1:8" ht="21" customHeight="1" x14ac:dyDescent="0.25">
      <c r="A1632" s="14" t="s">
        <v>580</v>
      </c>
      <c r="B1632" s="14" t="s">
        <v>1264</v>
      </c>
      <c r="C1632" s="15" t="s">
        <v>1265</v>
      </c>
      <c r="D1632" s="16" t="s">
        <v>16</v>
      </c>
      <c r="E1632" s="16" t="s">
        <v>705</v>
      </c>
      <c r="F1632" s="17">
        <v>1</v>
      </c>
      <c r="G1632" s="18">
        <v>215.56</v>
      </c>
      <c r="H1632" s="18">
        <v>215.56</v>
      </c>
    </row>
    <row r="1633" spans="1:8" ht="21" customHeight="1" x14ac:dyDescent="0.25">
      <c r="A1633" s="14" t="s">
        <v>580</v>
      </c>
      <c r="B1633" s="14" t="s">
        <v>814</v>
      </c>
      <c r="C1633" s="15" t="s">
        <v>815</v>
      </c>
      <c r="D1633" s="16" t="s">
        <v>16</v>
      </c>
      <c r="E1633" s="16" t="s">
        <v>714</v>
      </c>
      <c r="F1633" s="17">
        <v>2.7176794399999999</v>
      </c>
      <c r="G1633" s="18">
        <v>22.86</v>
      </c>
      <c r="H1633" s="18">
        <v>62.12</v>
      </c>
    </row>
    <row r="1634" spans="1:8" ht="15" customHeight="1" x14ac:dyDescent="0.25">
      <c r="A1634" s="14" t="s">
        <v>580</v>
      </c>
      <c r="B1634" s="14" t="s">
        <v>750</v>
      </c>
      <c r="C1634" s="15" t="s">
        <v>751</v>
      </c>
      <c r="D1634" s="16" t="s">
        <v>16</v>
      </c>
      <c r="E1634" s="16" t="s">
        <v>714</v>
      </c>
      <c r="F1634" s="17">
        <v>2.7181168800000002</v>
      </c>
      <c r="G1634" s="18">
        <v>27.96</v>
      </c>
      <c r="H1634" s="18">
        <v>75.989999999999995</v>
      </c>
    </row>
    <row r="1635" spans="1:8" ht="15" customHeight="1" x14ac:dyDescent="0.25">
      <c r="A1635" s="14" t="s">
        <v>580</v>
      </c>
      <c r="B1635" s="14" t="s">
        <v>1266</v>
      </c>
      <c r="C1635" s="15" t="s">
        <v>1267</v>
      </c>
      <c r="D1635" s="16" t="s">
        <v>16</v>
      </c>
      <c r="E1635" s="16" t="s">
        <v>764</v>
      </c>
      <c r="F1635" s="17">
        <v>4.5301939999999999E-2</v>
      </c>
      <c r="G1635" s="18">
        <v>515.33000000000004</v>
      </c>
      <c r="H1635" s="18">
        <v>23.34</v>
      </c>
    </row>
    <row r="1636" spans="1:8" ht="15" customHeight="1" x14ac:dyDescent="0.25">
      <c r="A1636" s="45"/>
      <c r="B1636" s="45"/>
      <c r="C1636" s="45"/>
      <c r="D1636" s="45"/>
      <c r="E1636" s="45"/>
      <c r="F1636" s="91" t="s">
        <v>692</v>
      </c>
      <c r="G1636" s="91"/>
      <c r="H1636" s="19">
        <v>377.01</v>
      </c>
    </row>
    <row r="1637" spans="1:8" ht="15" customHeight="1" x14ac:dyDescent="0.25">
      <c r="A1637" s="45"/>
      <c r="B1637" s="45"/>
      <c r="C1637" s="45"/>
      <c r="D1637" s="45"/>
      <c r="E1637" s="45"/>
      <c r="F1637" s="91" t="s">
        <v>693</v>
      </c>
      <c r="G1637" s="91"/>
      <c r="H1637" s="19">
        <v>94.44</v>
      </c>
    </row>
    <row r="1638" spans="1:8" ht="15" customHeight="1" x14ac:dyDescent="0.25">
      <c r="A1638" s="45"/>
      <c r="B1638" s="45"/>
      <c r="C1638" s="45"/>
      <c r="D1638" s="45"/>
      <c r="E1638" s="45"/>
      <c r="F1638" s="91" t="s">
        <v>694</v>
      </c>
      <c r="G1638" s="91"/>
      <c r="H1638" s="19">
        <v>471.45</v>
      </c>
    </row>
    <row r="1639" spans="1:8" ht="15" customHeight="1" x14ac:dyDescent="0.25">
      <c r="A1639" s="45"/>
      <c r="B1639" s="45"/>
      <c r="C1639" s="45"/>
      <c r="D1639" s="45"/>
      <c r="E1639" s="45"/>
      <c r="F1639" s="91" t="s">
        <v>695</v>
      </c>
      <c r="G1639" s="91"/>
      <c r="H1639" s="19">
        <v>4200.62</v>
      </c>
    </row>
    <row r="1640" spans="1:8" ht="36" customHeight="1" x14ac:dyDescent="0.25">
      <c r="A1640" s="11" t="s">
        <v>583</v>
      </c>
      <c r="B1640" s="11" t="s">
        <v>583</v>
      </c>
      <c r="C1640" s="12" t="s">
        <v>584</v>
      </c>
      <c r="D1640" s="11" t="s">
        <v>247</v>
      </c>
      <c r="E1640" s="11" t="s">
        <v>585</v>
      </c>
      <c r="F1640" s="11"/>
      <c r="G1640" s="20">
        <v>434.13</v>
      </c>
      <c r="H1640" s="20">
        <v>2735.02</v>
      </c>
    </row>
    <row r="1641" spans="1:8" ht="29.1" customHeight="1" x14ac:dyDescent="0.25">
      <c r="A1641" s="14" t="s">
        <v>583</v>
      </c>
      <c r="B1641" s="14" t="s">
        <v>1268</v>
      </c>
      <c r="C1641" s="15" t="s">
        <v>1269</v>
      </c>
      <c r="D1641" s="16" t="s">
        <v>247</v>
      </c>
      <c r="E1641" s="16" t="s">
        <v>585</v>
      </c>
      <c r="F1641" s="17">
        <v>1</v>
      </c>
      <c r="G1641" s="21">
        <v>434.13</v>
      </c>
      <c r="H1641" s="21">
        <v>434.13</v>
      </c>
    </row>
    <row r="1642" spans="1:8" ht="15" customHeight="1" x14ac:dyDescent="0.25">
      <c r="A1642" s="45"/>
      <c r="B1642" s="45"/>
      <c r="C1642" s="45"/>
      <c r="D1642" s="45"/>
      <c r="E1642" s="45"/>
      <c r="F1642" s="91" t="s">
        <v>692</v>
      </c>
      <c r="G1642" s="91"/>
      <c r="H1642" s="19">
        <v>434.13</v>
      </c>
    </row>
    <row r="1643" spans="1:8" ht="15" customHeight="1" x14ac:dyDescent="0.25">
      <c r="A1643" s="45"/>
      <c r="B1643" s="45"/>
      <c r="C1643" s="45"/>
      <c r="D1643" s="45"/>
      <c r="E1643" s="45"/>
      <c r="F1643" s="91" t="s">
        <v>693</v>
      </c>
      <c r="G1643" s="91"/>
      <c r="H1643" s="19">
        <v>108.75</v>
      </c>
    </row>
    <row r="1644" spans="1:8" ht="15" customHeight="1" x14ac:dyDescent="0.25">
      <c r="A1644" s="45"/>
      <c r="B1644" s="45"/>
      <c r="C1644" s="45"/>
      <c r="D1644" s="45"/>
      <c r="E1644" s="45"/>
      <c r="F1644" s="91" t="s">
        <v>694</v>
      </c>
      <c r="G1644" s="91"/>
      <c r="H1644" s="19">
        <v>542.88</v>
      </c>
    </row>
    <row r="1645" spans="1:8" ht="15" customHeight="1" x14ac:dyDescent="0.25">
      <c r="A1645" s="45"/>
      <c r="B1645" s="45"/>
      <c r="C1645" s="45"/>
      <c r="D1645" s="45"/>
      <c r="E1645" s="45"/>
      <c r="F1645" s="91" t="s">
        <v>695</v>
      </c>
      <c r="G1645" s="91"/>
      <c r="H1645" s="19">
        <v>3420.14</v>
      </c>
    </row>
    <row r="1646" spans="1:8" ht="81.95" customHeight="1" x14ac:dyDescent="0.25">
      <c r="A1646" s="11" t="s">
        <v>589</v>
      </c>
      <c r="B1646" s="11" t="s">
        <v>589</v>
      </c>
      <c r="C1646" s="12" t="s">
        <v>590</v>
      </c>
      <c r="D1646" s="11" t="s">
        <v>21</v>
      </c>
      <c r="E1646" s="11" t="s">
        <v>585</v>
      </c>
      <c r="F1646" s="11"/>
      <c r="G1646" s="13">
        <v>271.27</v>
      </c>
      <c r="H1646" s="13">
        <v>5967.94</v>
      </c>
    </row>
    <row r="1647" spans="1:8" ht="45.95" customHeight="1" x14ac:dyDescent="0.25">
      <c r="A1647" s="14" t="s">
        <v>589</v>
      </c>
      <c r="B1647" s="14" t="s">
        <v>1270</v>
      </c>
      <c r="C1647" s="15" t="s">
        <v>1271</v>
      </c>
      <c r="D1647" s="16" t="s">
        <v>21</v>
      </c>
      <c r="E1647" s="16" t="s">
        <v>47</v>
      </c>
      <c r="F1647" s="17">
        <v>0.55600000000000005</v>
      </c>
      <c r="G1647" s="18">
        <v>439.64</v>
      </c>
      <c r="H1647" s="18">
        <v>244.43</v>
      </c>
    </row>
    <row r="1648" spans="1:8" ht="29.1" customHeight="1" x14ac:dyDescent="0.25">
      <c r="A1648" s="14" t="s">
        <v>589</v>
      </c>
      <c r="B1648" s="14" t="s">
        <v>1272</v>
      </c>
      <c r="C1648" s="15" t="s">
        <v>1273</v>
      </c>
      <c r="D1648" s="16" t="s">
        <v>21</v>
      </c>
      <c r="E1648" s="16" t="s">
        <v>47</v>
      </c>
      <c r="F1648" s="17">
        <v>7.3</v>
      </c>
      <c r="G1648" s="18">
        <v>0.2</v>
      </c>
      <c r="H1648" s="18">
        <v>1.46</v>
      </c>
    </row>
    <row r="1649" spans="1:8" ht="15" customHeight="1" x14ac:dyDescent="0.25">
      <c r="A1649" s="14" t="s">
        <v>589</v>
      </c>
      <c r="B1649" s="14" t="s">
        <v>1274</v>
      </c>
      <c r="C1649" s="15" t="s">
        <v>1275</v>
      </c>
      <c r="D1649" s="16" t="s">
        <v>21</v>
      </c>
      <c r="E1649" s="16" t="s">
        <v>47</v>
      </c>
      <c r="F1649" s="17">
        <v>0.60107140000000003</v>
      </c>
      <c r="G1649" s="18">
        <v>23.97</v>
      </c>
      <c r="H1649" s="18">
        <v>14.4</v>
      </c>
    </row>
    <row r="1650" spans="1:8" ht="15" customHeight="1" x14ac:dyDescent="0.25">
      <c r="A1650" s="14" t="s">
        <v>589</v>
      </c>
      <c r="B1650" s="14" t="s">
        <v>797</v>
      </c>
      <c r="C1650" s="15" t="s">
        <v>751</v>
      </c>
      <c r="D1650" s="16" t="s">
        <v>21</v>
      </c>
      <c r="E1650" s="16" t="s">
        <v>699</v>
      </c>
      <c r="F1650" s="17">
        <v>0.28013640000000001</v>
      </c>
      <c r="G1650" s="18">
        <v>27.95</v>
      </c>
      <c r="H1650" s="18">
        <v>7.82</v>
      </c>
    </row>
    <row r="1651" spans="1:8" ht="15" customHeight="1" x14ac:dyDescent="0.25">
      <c r="A1651" s="14" t="s">
        <v>589</v>
      </c>
      <c r="B1651" s="14" t="s">
        <v>798</v>
      </c>
      <c r="C1651" s="15" t="s">
        <v>716</v>
      </c>
      <c r="D1651" s="16" t="s">
        <v>21</v>
      </c>
      <c r="E1651" s="16" t="s">
        <v>699</v>
      </c>
      <c r="F1651" s="17">
        <v>0.13744468000000001</v>
      </c>
      <c r="G1651" s="18">
        <v>23.06</v>
      </c>
      <c r="H1651" s="18">
        <v>3.16</v>
      </c>
    </row>
    <row r="1652" spans="1:8" ht="15" customHeight="1" x14ac:dyDescent="0.25">
      <c r="A1652" s="45"/>
      <c r="B1652" s="45"/>
      <c r="C1652" s="45"/>
      <c r="D1652" s="45"/>
      <c r="E1652" s="45"/>
      <c r="F1652" s="91" t="s">
        <v>692</v>
      </c>
      <c r="G1652" s="91"/>
      <c r="H1652" s="19">
        <v>271.27</v>
      </c>
    </row>
    <row r="1653" spans="1:8" ht="15" customHeight="1" x14ac:dyDescent="0.25">
      <c r="A1653" s="45"/>
      <c r="B1653" s="45"/>
      <c r="C1653" s="45"/>
      <c r="D1653" s="45"/>
      <c r="E1653" s="45"/>
      <c r="F1653" s="91" t="s">
        <v>693</v>
      </c>
      <c r="G1653" s="91"/>
      <c r="H1653" s="19">
        <v>67.95</v>
      </c>
    </row>
    <row r="1654" spans="1:8" ht="15" customHeight="1" x14ac:dyDescent="0.25">
      <c r="A1654" s="45"/>
      <c r="B1654" s="45"/>
      <c r="C1654" s="45"/>
      <c r="D1654" s="45"/>
      <c r="E1654" s="45"/>
      <c r="F1654" s="91" t="s">
        <v>694</v>
      </c>
      <c r="G1654" s="91"/>
      <c r="H1654" s="19">
        <v>339.22</v>
      </c>
    </row>
    <row r="1655" spans="1:8" ht="15" customHeight="1" x14ac:dyDescent="0.25">
      <c r="A1655" s="45"/>
      <c r="B1655" s="45"/>
      <c r="C1655" s="45"/>
      <c r="D1655" s="45"/>
      <c r="E1655" s="45"/>
      <c r="F1655" s="91" t="s">
        <v>695</v>
      </c>
      <c r="G1655" s="91"/>
      <c r="H1655" s="19">
        <v>7462.84</v>
      </c>
    </row>
    <row r="1656" spans="1:8" ht="20.100000000000001" customHeight="1" x14ac:dyDescent="0.25">
      <c r="A1656" s="11" t="s">
        <v>589</v>
      </c>
      <c r="B1656" s="11" t="s">
        <v>589</v>
      </c>
      <c r="C1656" s="12" t="s">
        <v>592</v>
      </c>
      <c r="D1656" s="11" t="s">
        <v>21</v>
      </c>
      <c r="E1656" s="11" t="s">
        <v>585</v>
      </c>
      <c r="F1656" s="11"/>
      <c r="G1656" s="13">
        <v>271.27</v>
      </c>
      <c r="H1656" s="13">
        <v>895.19</v>
      </c>
    </row>
    <row r="1657" spans="1:8" ht="45.95" customHeight="1" x14ac:dyDescent="0.25">
      <c r="A1657" s="14" t="s">
        <v>589</v>
      </c>
      <c r="B1657" s="14" t="s">
        <v>1270</v>
      </c>
      <c r="C1657" s="15" t="s">
        <v>1271</v>
      </c>
      <c r="D1657" s="16" t="s">
        <v>21</v>
      </c>
      <c r="E1657" s="16" t="s">
        <v>47</v>
      </c>
      <c r="F1657" s="17">
        <v>0.55600000000000005</v>
      </c>
      <c r="G1657" s="18">
        <v>439.64</v>
      </c>
      <c r="H1657" s="18">
        <v>244.43</v>
      </c>
    </row>
    <row r="1658" spans="1:8" ht="29.1" customHeight="1" x14ac:dyDescent="0.25">
      <c r="A1658" s="14" t="s">
        <v>589</v>
      </c>
      <c r="B1658" s="14" t="s">
        <v>1272</v>
      </c>
      <c r="C1658" s="15" t="s">
        <v>1273</v>
      </c>
      <c r="D1658" s="16" t="s">
        <v>21</v>
      </c>
      <c r="E1658" s="16" t="s">
        <v>47</v>
      </c>
      <c r="F1658" s="17">
        <v>7.3</v>
      </c>
      <c r="G1658" s="18">
        <v>0.2</v>
      </c>
      <c r="H1658" s="18">
        <v>1.46</v>
      </c>
    </row>
    <row r="1659" spans="1:8" ht="15" customHeight="1" x14ac:dyDescent="0.25">
      <c r="A1659" s="14" t="s">
        <v>589</v>
      </c>
      <c r="B1659" s="14" t="s">
        <v>1274</v>
      </c>
      <c r="C1659" s="15" t="s">
        <v>1275</v>
      </c>
      <c r="D1659" s="16" t="s">
        <v>21</v>
      </c>
      <c r="E1659" s="16" t="s">
        <v>47</v>
      </c>
      <c r="F1659" s="17">
        <v>0.60107140000000003</v>
      </c>
      <c r="G1659" s="18">
        <v>23.97</v>
      </c>
      <c r="H1659" s="18">
        <v>14.4</v>
      </c>
    </row>
    <row r="1660" spans="1:8" ht="15" customHeight="1" x14ac:dyDescent="0.25">
      <c r="A1660" s="14" t="s">
        <v>589</v>
      </c>
      <c r="B1660" s="14" t="s">
        <v>797</v>
      </c>
      <c r="C1660" s="15" t="s">
        <v>751</v>
      </c>
      <c r="D1660" s="16" t="s">
        <v>21</v>
      </c>
      <c r="E1660" s="16" t="s">
        <v>699</v>
      </c>
      <c r="F1660" s="17">
        <v>0.28013640000000001</v>
      </c>
      <c r="G1660" s="18">
        <v>27.95</v>
      </c>
      <c r="H1660" s="18">
        <v>7.82</v>
      </c>
    </row>
    <row r="1661" spans="1:8" ht="15" customHeight="1" x14ac:dyDescent="0.25">
      <c r="A1661" s="14" t="s">
        <v>589</v>
      </c>
      <c r="B1661" s="14" t="s">
        <v>798</v>
      </c>
      <c r="C1661" s="15" t="s">
        <v>716</v>
      </c>
      <c r="D1661" s="16" t="s">
        <v>21</v>
      </c>
      <c r="E1661" s="16" t="s">
        <v>699</v>
      </c>
      <c r="F1661" s="17">
        <v>0.13744468000000001</v>
      </c>
      <c r="G1661" s="18">
        <v>23.06</v>
      </c>
      <c r="H1661" s="18">
        <v>3.16</v>
      </c>
    </row>
    <row r="1662" spans="1:8" ht="15" customHeight="1" x14ac:dyDescent="0.25">
      <c r="A1662" s="45"/>
      <c r="B1662" s="45"/>
      <c r="C1662" s="45"/>
      <c r="D1662" s="45"/>
      <c r="E1662" s="45"/>
      <c r="F1662" s="91" t="s">
        <v>692</v>
      </c>
      <c r="G1662" s="91"/>
      <c r="H1662" s="19">
        <v>271.27</v>
      </c>
    </row>
    <row r="1663" spans="1:8" ht="15" customHeight="1" x14ac:dyDescent="0.25">
      <c r="A1663" s="45"/>
      <c r="B1663" s="45"/>
      <c r="C1663" s="45"/>
      <c r="D1663" s="45"/>
      <c r="E1663" s="45"/>
      <c r="F1663" s="91" t="s">
        <v>693</v>
      </c>
      <c r="G1663" s="91"/>
      <c r="H1663" s="19">
        <v>67.95</v>
      </c>
    </row>
    <row r="1664" spans="1:8" ht="15" customHeight="1" x14ac:dyDescent="0.25">
      <c r="A1664" s="45"/>
      <c r="B1664" s="45"/>
      <c r="C1664" s="45"/>
      <c r="D1664" s="45"/>
      <c r="E1664" s="45"/>
      <c r="F1664" s="91" t="s">
        <v>694</v>
      </c>
      <c r="G1664" s="91"/>
      <c r="H1664" s="19">
        <v>339.22</v>
      </c>
    </row>
    <row r="1665" spans="1:8" ht="15" customHeight="1" x14ac:dyDescent="0.25">
      <c r="A1665" s="45"/>
      <c r="B1665" s="45"/>
      <c r="C1665" s="45"/>
      <c r="D1665" s="45"/>
      <c r="E1665" s="45"/>
      <c r="F1665" s="91" t="s">
        <v>695</v>
      </c>
      <c r="G1665" s="91"/>
      <c r="H1665" s="19">
        <v>1119.43</v>
      </c>
    </row>
    <row r="1666" spans="1:8" ht="20.100000000000001" customHeight="1" x14ac:dyDescent="0.25">
      <c r="A1666" s="11" t="s">
        <v>594</v>
      </c>
      <c r="B1666" s="11" t="s">
        <v>594</v>
      </c>
      <c r="C1666" s="12" t="s">
        <v>595</v>
      </c>
      <c r="D1666" s="11" t="s">
        <v>16</v>
      </c>
      <c r="E1666" s="11" t="s">
        <v>26</v>
      </c>
      <c r="F1666" s="11"/>
      <c r="G1666" s="13">
        <v>540.36</v>
      </c>
      <c r="H1666" s="13">
        <v>864.58</v>
      </c>
    </row>
    <row r="1667" spans="1:8" ht="15" customHeight="1" x14ac:dyDescent="0.25">
      <c r="A1667" s="14" t="s">
        <v>594</v>
      </c>
      <c r="B1667" s="14" t="s">
        <v>1276</v>
      </c>
      <c r="C1667" s="15" t="s">
        <v>1277</v>
      </c>
      <c r="D1667" s="16" t="s">
        <v>16</v>
      </c>
      <c r="E1667" s="16" t="s">
        <v>705</v>
      </c>
      <c r="F1667" s="17">
        <v>1</v>
      </c>
      <c r="G1667" s="18">
        <v>472.66</v>
      </c>
      <c r="H1667" s="18">
        <v>472.66</v>
      </c>
    </row>
    <row r="1668" spans="1:8" ht="15" customHeight="1" x14ac:dyDescent="0.25">
      <c r="A1668" s="14" t="s">
        <v>594</v>
      </c>
      <c r="B1668" s="14" t="s">
        <v>715</v>
      </c>
      <c r="C1668" s="15" t="s">
        <v>716</v>
      </c>
      <c r="D1668" s="16" t="s">
        <v>16</v>
      </c>
      <c r="E1668" s="16" t="s">
        <v>714</v>
      </c>
      <c r="F1668" s="17">
        <v>1.3148400499999999</v>
      </c>
      <c r="G1668" s="18">
        <v>22.86</v>
      </c>
      <c r="H1668" s="18">
        <v>30.05</v>
      </c>
    </row>
    <row r="1669" spans="1:8" ht="15" customHeight="1" x14ac:dyDescent="0.25">
      <c r="A1669" s="14" t="s">
        <v>594</v>
      </c>
      <c r="B1669" s="14" t="s">
        <v>1278</v>
      </c>
      <c r="C1669" s="15" t="s">
        <v>1279</v>
      </c>
      <c r="D1669" s="16" t="s">
        <v>16</v>
      </c>
      <c r="E1669" s="16" t="s">
        <v>714</v>
      </c>
      <c r="F1669" s="17">
        <v>1.35270475</v>
      </c>
      <c r="G1669" s="18">
        <v>27.84</v>
      </c>
      <c r="H1669" s="18">
        <v>37.65</v>
      </c>
    </row>
    <row r="1670" spans="1:8" ht="15" customHeight="1" x14ac:dyDescent="0.25">
      <c r="A1670" s="45"/>
      <c r="B1670" s="45"/>
      <c r="C1670" s="45"/>
      <c r="D1670" s="45"/>
      <c r="E1670" s="45"/>
      <c r="F1670" s="91" t="s">
        <v>692</v>
      </c>
      <c r="G1670" s="91"/>
      <c r="H1670" s="19">
        <v>540.36</v>
      </c>
    </row>
    <row r="1671" spans="1:8" ht="15" customHeight="1" x14ac:dyDescent="0.25">
      <c r="A1671" s="45"/>
      <c r="B1671" s="45"/>
      <c r="C1671" s="45"/>
      <c r="D1671" s="45"/>
      <c r="E1671" s="45"/>
      <c r="F1671" s="91" t="s">
        <v>693</v>
      </c>
      <c r="G1671" s="91"/>
      <c r="H1671" s="19">
        <v>135.36000000000001</v>
      </c>
    </row>
    <row r="1672" spans="1:8" ht="15" customHeight="1" x14ac:dyDescent="0.25">
      <c r="A1672" s="45"/>
      <c r="B1672" s="45"/>
      <c r="C1672" s="45"/>
      <c r="D1672" s="45"/>
      <c r="E1672" s="45"/>
      <c r="F1672" s="91" t="s">
        <v>694</v>
      </c>
      <c r="G1672" s="91"/>
      <c r="H1672" s="19">
        <v>675.72</v>
      </c>
    </row>
    <row r="1673" spans="1:8" ht="15" customHeight="1" x14ac:dyDescent="0.25">
      <c r="A1673" s="45"/>
      <c r="B1673" s="45"/>
      <c r="C1673" s="45"/>
      <c r="D1673" s="45"/>
      <c r="E1673" s="45"/>
      <c r="F1673" s="91" t="s">
        <v>695</v>
      </c>
      <c r="G1673" s="91"/>
      <c r="H1673" s="19">
        <v>1081.1500000000001</v>
      </c>
    </row>
    <row r="1674" spans="1:8" ht="20.100000000000001" customHeight="1" x14ac:dyDescent="0.25">
      <c r="A1674" s="11" t="s">
        <v>597</v>
      </c>
      <c r="B1674" s="11" t="s">
        <v>597</v>
      </c>
      <c r="C1674" s="12" t="s">
        <v>598</v>
      </c>
      <c r="D1674" s="11" t="s">
        <v>16</v>
      </c>
      <c r="E1674" s="11" t="s">
        <v>17</v>
      </c>
      <c r="F1674" s="11"/>
      <c r="G1674" s="13">
        <v>72.81</v>
      </c>
      <c r="H1674" s="13">
        <v>291.24</v>
      </c>
    </row>
    <row r="1675" spans="1:8" ht="15" customHeight="1" x14ac:dyDescent="0.25">
      <c r="A1675" s="14" t="s">
        <v>597</v>
      </c>
      <c r="B1675" s="14" t="s">
        <v>1280</v>
      </c>
      <c r="C1675" s="15" t="s">
        <v>1281</v>
      </c>
      <c r="D1675" s="16" t="s">
        <v>16</v>
      </c>
      <c r="E1675" s="16" t="s">
        <v>683</v>
      </c>
      <c r="F1675" s="17">
        <v>1</v>
      </c>
      <c r="G1675" s="18">
        <v>27.28</v>
      </c>
      <c r="H1675" s="18">
        <v>27.28</v>
      </c>
    </row>
    <row r="1676" spans="1:8" ht="15" customHeight="1" x14ac:dyDescent="0.25">
      <c r="A1676" s="14" t="s">
        <v>597</v>
      </c>
      <c r="B1676" s="14" t="s">
        <v>1282</v>
      </c>
      <c r="C1676" s="15" t="s">
        <v>1283</v>
      </c>
      <c r="D1676" s="16" t="s">
        <v>16</v>
      </c>
      <c r="E1676" s="16" t="s">
        <v>1284</v>
      </c>
      <c r="F1676" s="17">
        <v>1</v>
      </c>
      <c r="G1676" s="18">
        <v>25.92</v>
      </c>
      <c r="H1676" s="18">
        <v>25.92</v>
      </c>
    </row>
    <row r="1677" spans="1:8" ht="15" customHeight="1" x14ac:dyDescent="0.25">
      <c r="A1677" s="14" t="s">
        <v>597</v>
      </c>
      <c r="B1677" s="14" t="s">
        <v>1285</v>
      </c>
      <c r="C1677" s="15" t="s">
        <v>1286</v>
      </c>
      <c r="D1677" s="16" t="s">
        <v>16</v>
      </c>
      <c r="E1677" s="16" t="s">
        <v>683</v>
      </c>
      <c r="F1677" s="17">
        <v>1</v>
      </c>
      <c r="G1677" s="18">
        <v>11.64</v>
      </c>
      <c r="H1677" s="18">
        <v>11.64</v>
      </c>
    </row>
    <row r="1678" spans="1:8" ht="21" customHeight="1" x14ac:dyDescent="0.25">
      <c r="A1678" s="14" t="s">
        <v>597</v>
      </c>
      <c r="B1678" s="14" t="s">
        <v>1258</v>
      </c>
      <c r="C1678" s="15" t="s">
        <v>1259</v>
      </c>
      <c r="D1678" s="16" t="s">
        <v>16</v>
      </c>
      <c r="E1678" s="16" t="s">
        <v>714</v>
      </c>
      <c r="F1678" s="17">
        <v>0.13409188999999999</v>
      </c>
      <c r="G1678" s="18">
        <v>22.64</v>
      </c>
      <c r="H1678" s="18">
        <v>3.03</v>
      </c>
    </row>
    <row r="1679" spans="1:8" ht="15" customHeight="1" x14ac:dyDescent="0.25">
      <c r="A1679" s="14" t="s">
        <v>597</v>
      </c>
      <c r="B1679" s="14" t="s">
        <v>712</v>
      </c>
      <c r="C1679" s="15" t="s">
        <v>713</v>
      </c>
      <c r="D1679" s="16" t="s">
        <v>16</v>
      </c>
      <c r="E1679" s="16" t="s">
        <v>714</v>
      </c>
      <c r="F1679" s="17">
        <v>0.17910775000000001</v>
      </c>
      <c r="G1679" s="18">
        <v>27.62</v>
      </c>
      <c r="H1679" s="18">
        <v>4.9400000000000004</v>
      </c>
    </row>
    <row r="1680" spans="1:8" ht="15" customHeight="1" x14ac:dyDescent="0.25">
      <c r="A1680" s="45"/>
      <c r="B1680" s="45"/>
      <c r="C1680" s="45"/>
      <c r="D1680" s="45"/>
      <c r="E1680" s="45"/>
      <c r="F1680" s="91" t="s">
        <v>692</v>
      </c>
      <c r="G1680" s="91"/>
      <c r="H1680" s="19">
        <v>72.81</v>
      </c>
    </row>
    <row r="1681" spans="1:8" ht="15" customHeight="1" x14ac:dyDescent="0.25">
      <c r="A1681" s="45"/>
      <c r="B1681" s="45"/>
      <c r="C1681" s="45"/>
      <c r="D1681" s="45"/>
      <c r="E1681" s="45"/>
      <c r="F1681" s="91" t="s">
        <v>693</v>
      </c>
      <c r="G1681" s="91"/>
      <c r="H1681" s="19">
        <v>18.239999999999998</v>
      </c>
    </row>
    <row r="1682" spans="1:8" ht="15" customHeight="1" x14ac:dyDescent="0.25">
      <c r="A1682" s="45"/>
      <c r="B1682" s="45"/>
      <c r="C1682" s="45"/>
      <c r="D1682" s="45"/>
      <c r="E1682" s="45"/>
      <c r="F1682" s="91" t="s">
        <v>694</v>
      </c>
      <c r="G1682" s="91"/>
      <c r="H1682" s="19">
        <v>91.05</v>
      </c>
    </row>
    <row r="1683" spans="1:8" ht="15" customHeight="1" x14ac:dyDescent="0.25">
      <c r="A1683" s="45"/>
      <c r="B1683" s="45"/>
      <c r="C1683" s="45"/>
      <c r="D1683" s="45"/>
      <c r="E1683" s="45"/>
      <c r="F1683" s="91" t="s">
        <v>695</v>
      </c>
      <c r="G1683" s="91"/>
      <c r="H1683" s="19">
        <v>364.2</v>
      </c>
    </row>
    <row r="1684" spans="1:8" ht="20.100000000000001" customHeight="1" x14ac:dyDescent="0.25">
      <c r="A1684" s="11" t="s">
        <v>602</v>
      </c>
      <c r="B1684" s="11" t="s">
        <v>602</v>
      </c>
      <c r="C1684" s="12" t="s">
        <v>603</v>
      </c>
      <c r="D1684" s="11" t="s">
        <v>16</v>
      </c>
      <c r="E1684" s="11" t="s">
        <v>26</v>
      </c>
      <c r="F1684" s="11"/>
      <c r="G1684" s="13">
        <v>44.32</v>
      </c>
      <c r="H1684" s="13">
        <v>15270.9</v>
      </c>
    </row>
    <row r="1685" spans="1:8" ht="15" customHeight="1" x14ac:dyDescent="0.25">
      <c r="A1685" s="14" t="s">
        <v>602</v>
      </c>
      <c r="B1685" s="14" t="s">
        <v>1287</v>
      </c>
      <c r="C1685" s="15" t="s">
        <v>1288</v>
      </c>
      <c r="D1685" s="16" t="s">
        <v>16</v>
      </c>
      <c r="E1685" s="16" t="s">
        <v>1289</v>
      </c>
      <c r="F1685" s="17">
        <v>0.08</v>
      </c>
      <c r="G1685" s="18">
        <v>129.72999999999999</v>
      </c>
      <c r="H1685" s="18">
        <v>10.37</v>
      </c>
    </row>
    <row r="1686" spans="1:8" ht="15" customHeight="1" x14ac:dyDescent="0.25">
      <c r="A1686" s="14" t="s">
        <v>602</v>
      </c>
      <c r="B1686" s="14" t="s">
        <v>1290</v>
      </c>
      <c r="C1686" s="15" t="s">
        <v>1291</v>
      </c>
      <c r="D1686" s="16" t="s">
        <v>16</v>
      </c>
      <c r="E1686" s="16" t="s">
        <v>1289</v>
      </c>
      <c r="F1686" s="17">
        <v>0.05</v>
      </c>
      <c r="G1686" s="18">
        <v>40.770000000000003</v>
      </c>
      <c r="H1686" s="18">
        <v>2.0299999999999998</v>
      </c>
    </row>
    <row r="1687" spans="1:8" ht="15" customHeight="1" x14ac:dyDescent="0.25">
      <c r="A1687" s="14" t="s">
        <v>602</v>
      </c>
      <c r="B1687" s="14" t="s">
        <v>1292</v>
      </c>
      <c r="C1687" s="15" t="s">
        <v>1293</v>
      </c>
      <c r="D1687" s="16" t="s">
        <v>16</v>
      </c>
      <c r="E1687" s="16" t="s">
        <v>683</v>
      </c>
      <c r="F1687" s="17">
        <v>0.5</v>
      </c>
      <c r="G1687" s="18">
        <v>0.98</v>
      </c>
      <c r="H1687" s="18">
        <v>0.49</v>
      </c>
    </row>
    <row r="1688" spans="1:8" ht="15" customHeight="1" x14ac:dyDescent="0.25">
      <c r="A1688" s="14" t="s">
        <v>602</v>
      </c>
      <c r="B1688" s="14" t="s">
        <v>1294</v>
      </c>
      <c r="C1688" s="15" t="s">
        <v>1295</v>
      </c>
      <c r="D1688" s="16" t="s">
        <v>16</v>
      </c>
      <c r="E1688" s="16" t="s">
        <v>1289</v>
      </c>
      <c r="F1688" s="17">
        <v>0.11</v>
      </c>
      <c r="G1688" s="18">
        <v>51.82</v>
      </c>
      <c r="H1688" s="18">
        <v>5.7</v>
      </c>
    </row>
    <row r="1689" spans="1:8" ht="15" customHeight="1" x14ac:dyDescent="0.25">
      <c r="A1689" s="14" t="s">
        <v>602</v>
      </c>
      <c r="B1689" s="14" t="s">
        <v>1296</v>
      </c>
      <c r="C1689" s="15" t="s">
        <v>1297</v>
      </c>
      <c r="D1689" s="16" t="s">
        <v>16</v>
      </c>
      <c r="E1689" s="16" t="s">
        <v>714</v>
      </c>
      <c r="F1689" s="17">
        <v>0.62661670000000003</v>
      </c>
      <c r="G1689" s="18">
        <v>29.65</v>
      </c>
      <c r="H1689" s="18">
        <v>18.57</v>
      </c>
    </row>
    <row r="1690" spans="1:8" ht="15" customHeight="1" x14ac:dyDescent="0.25">
      <c r="A1690" s="14" t="s">
        <v>602</v>
      </c>
      <c r="B1690" s="14" t="s">
        <v>715</v>
      </c>
      <c r="C1690" s="15" t="s">
        <v>716</v>
      </c>
      <c r="D1690" s="16" t="s">
        <v>16</v>
      </c>
      <c r="E1690" s="16" t="s">
        <v>714</v>
      </c>
      <c r="F1690" s="17">
        <v>0.31347698000000002</v>
      </c>
      <c r="G1690" s="18">
        <v>22.86</v>
      </c>
      <c r="H1690" s="18">
        <v>7.16</v>
      </c>
    </row>
    <row r="1691" spans="1:8" ht="15" customHeight="1" x14ac:dyDescent="0.25">
      <c r="A1691" s="45"/>
      <c r="B1691" s="45"/>
      <c r="C1691" s="45"/>
      <c r="D1691" s="45"/>
      <c r="E1691" s="45"/>
      <c r="F1691" s="91" t="s">
        <v>692</v>
      </c>
      <c r="G1691" s="91"/>
      <c r="H1691" s="19">
        <v>44.32</v>
      </c>
    </row>
    <row r="1692" spans="1:8" ht="15" customHeight="1" x14ac:dyDescent="0.25">
      <c r="A1692" s="45"/>
      <c r="B1692" s="45"/>
      <c r="C1692" s="45"/>
      <c r="D1692" s="45"/>
      <c r="E1692" s="45"/>
      <c r="F1692" s="91" t="s">
        <v>693</v>
      </c>
      <c r="G1692" s="91"/>
      <c r="H1692" s="19">
        <v>11.1</v>
      </c>
    </row>
    <row r="1693" spans="1:8" ht="15" customHeight="1" x14ac:dyDescent="0.25">
      <c r="A1693" s="45"/>
      <c r="B1693" s="45"/>
      <c r="C1693" s="45"/>
      <c r="D1693" s="45"/>
      <c r="E1693" s="45"/>
      <c r="F1693" s="91" t="s">
        <v>694</v>
      </c>
      <c r="G1693" s="91"/>
      <c r="H1693" s="19">
        <v>55.42</v>
      </c>
    </row>
    <row r="1694" spans="1:8" ht="15" customHeight="1" x14ac:dyDescent="0.25">
      <c r="A1694" s="45"/>
      <c r="B1694" s="45"/>
      <c r="C1694" s="45"/>
      <c r="D1694" s="45"/>
      <c r="E1694" s="45"/>
      <c r="F1694" s="91" t="s">
        <v>695</v>
      </c>
      <c r="G1694" s="91"/>
      <c r="H1694" s="19">
        <v>19095.52</v>
      </c>
    </row>
    <row r="1695" spans="1:8" ht="27" customHeight="1" x14ac:dyDescent="0.25">
      <c r="A1695" s="11" t="s">
        <v>602</v>
      </c>
      <c r="B1695" s="11" t="s">
        <v>602</v>
      </c>
      <c r="C1695" s="12" t="s">
        <v>605</v>
      </c>
      <c r="D1695" s="11" t="s">
        <v>16</v>
      </c>
      <c r="E1695" s="11" t="s">
        <v>26</v>
      </c>
      <c r="F1695" s="11"/>
      <c r="G1695" s="13">
        <v>44.32</v>
      </c>
      <c r="H1695" s="13">
        <v>21821.84</v>
      </c>
    </row>
    <row r="1696" spans="1:8" ht="15" customHeight="1" x14ac:dyDescent="0.25">
      <c r="A1696" s="14" t="s">
        <v>602</v>
      </c>
      <c r="B1696" s="14" t="s">
        <v>1287</v>
      </c>
      <c r="C1696" s="15" t="s">
        <v>1288</v>
      </c>
      <c r="D1696" s="16" t="s">
        <v>16</v>
      </c>
      <c r="E1696" s="16" t="s">
        <v>1289</v>
      </c>
      <c r="F1696" s="17">
        <v>0.08</v>
      </c>
      <c r="G1696" s="18">
        <v>129.72999999999999</v>
      </c>
      <c r="H1696" s="18">
        <v>10.37</v>
      </c>
    </row>
    <row r="1697" spans="1:8" ht="15" customHeight="1" x14ac:dyDescent="0.25">
      <c r="A1697" s="14" t="s">
        <v>602</v>
      </c>
      <c r="B1697" s="14" t="s">
        <v>1290</v>
      </c>
      <c r="C1697" s="15" t="s">
        <v>1291</v>
      </c>
      <c r="D1697" s="16" t="s">
        <v>16</v>
      </c>
      <c r="E1697" s="16" t="s">
        <v>1289</v>
      </c>
      <c r="F1697" s="17">
        <v>0.05</v>
      </c>
      <c r="G1697" s="18">
        <v>40.770000000000003</v>
      </c>
      <c r="H1697" s="18">
        <v>2.0299999999999998</v>
      </c>
    </row>
    <row r="1698" spans="1:8" ht="15" customHeight="1" x14ac:dyDescent="0.25">
      <c r="A1698" s="14" t="s">
        <v>602</v>
      </c>
      <c r="B1698" s="14" t="s">
        <v>1292</v>
      </c>
      <c r="C1698" s="15" t="s">
        <v>1293</v>
      </c>
      <c r="D1698" s="16" t="s">
        <v>16</v>
      </c>
      <c r="E1698" s="16" t="s">
        <v>683</v>
      </c>
      <c r="F1698" s="17">
        <v>0.5</v>
      </c>
      <c r="G1698" s="18">
        <v>0.98</v>
      </c>
      <c r="H1698" s="18">
        <v>0.49</v>
      </c>
    </row>
    <row r="1699" spans="1:8" ht="15" customHeight="1" x14ac:dyDescent="0.25">
      <c r="A1699" s="14" t="s">
        <v>602</v>
      </c>
      <c r="B1699" s="14" t="s">
        <v>1294</v>
      </c>
      <c r="C1699" s="15" t="s">
        <v>1295</v>
      </c>
      <c r="D1699" s="16" t="s">
        <v>16</v>
      </c>
      <c r="E1699" s="16" t="s">
        <v>1289</v>
      </c>
      <c r="F1699" s="17">
        <v>0.11</v>
      </c>
      <c r="G1699" s="18">
        <v>51.82</v>
      </c>
      <c r="H1699" s="18">
        <v>5.7</v>
      </c>
    </row>
    <row r="1700" spans="1:8" ht="15" customHeight="1" x14ac:dyDescent="0.25">
      <c r="A1700" s="14" t="s">
        <v>602</v>
      </c>
      <c r="B1700" s="14" t="s">
        <v>1296</v>
      </c>
      <c r="C1700" s="15" t="s">
        <v>1297</v>
      </c>
      <c r="D1700" s="16" t="s">
        <v>16</v>
      </c>
      <c r="E1700" s="16" t="s">
        <v>714</v>
      </c>
      <c r="F1700" s="17">
        <v>0.62661670000000003</v>
      </c>
      <c r="G1700" s="18">
        <v>29.65</v>
      </c>
      <c r="H1700" s="18">
        <v>18.57</v>
      </c>
    </row>
    <row r="1701" spans="1:8" ht="15" customHeight="1" x14ac:dyDescent="0.25">
      <c r="A1701" s="14" t="s">
        <v>602</v>
      </c>
      <c r="B1701" s="14" t="s">
        <v>715</v>
      </c>
      <c r="C1701" s="15" t="s">
        <v>716</v>
      </c>
      <c r="D1701" s="16" t="s">
        <v>16</v>
      </c>
      <c r="E1701" s="16" t="s">
        <v>714</v>
      </c>
      <c r="F1701" s="17">
        <v>0.31347698000000002</v>
      </c>
      <c r="G1701" s="18">
        <v>22.86</v>
      </c>
      <c r="H1701" s="18">
        <v>7.16</v>
      </c>
    </row>
    <row r="1702" spans="1:8" ht="15" customHeight="1" x14ac:dyDescent="0.25">
      <c r="A1702" s="45"/>
      <c r="B1702" s="45"/>
      <c r="C1702" s="45"/>
      <c r="D1702" s="45"/>
      <c r="E1702" s="45"/>
      <c r="F1702" s="91" t="s">
        <v>692</v>
      </c>
      <c r="G1702" s="91"/>
      <c r="H1702" s="19">
        <v>44.32</v>
      </c>
    </row>
    <row r="1703" spans="1:8" ht="15" customHeight="1" x14ac:dyDescent="0.25">
      <c r="A1703" s="45"/>
      <c r="B1703" s="45"/>
      <c r="C1703" s="45"/>
      <c r="D1703" s="45"/>
      <c r="E1703" s="45"/>
      <c r="F1703" s="91" t="s">
        <v>693</v>
      </c>
      <c r="G1703" s="91"/>
      <c r="H1703" s="19">
        <v>11.1</v>
      </c>
    </row>
    <row r="1704" spans="1:8" ht="15" customHeight="1" x14ac:dyDescent="0.25">
      <c r="A1704" s="45"/>
      <c r="B1704" s="45"/>
      <c r="C1704" s="45"/>
      <c r="D1704" s="45"/>
      <c r="E1704" s="45"/>
      <c r="F1704" s="91" t="s">
        <v>694</v>
      </c>
      <c r="G1704" s="91"/>
      <c r="H1704" s="19">
        <v>55.42</v>
      </c>
    </row>
    <row r="1705" spans="1:8" ht="15" customHeight="1" x14ac:dyDescent="0.25">
      <c r="A1705" s="45"/>
      <c r="B1705" s="45"/>
      <c r="C1705" s="45"/>
      <c r="D1705" s="45"/>
      <c r="E1705" s="45"/>
      <c r="F1705" s="91" t="s">
        <v>695</v>
      </c>
      <c r="G1705" s="91"/>
      <c r="H1705" s="19">
        <v>27287.15</v>
      </c>
    </row>
    <row r="1706" spans="1:8" ht="20.100000000000001" customHeight="1" x14ac:dyDescent="0.25">
      <c r="A1706" s="11" t="s">
        <v>607</v>
      </c>
      <c r="B1706" s="11" t="s">
        <v>607</v>
      </c>
      <c r="C1706" s="12" t="s">
        <v>608</v>
      </c>
      <c r="D1706" s="11" t="s">
        <v>16</v>
      </c>
      <c r="E1706" s="11" t="s">
        <v>26</v>
      </c>
      <c r="F1706" s="11"/>
      <c r="G1706" s="13">
        <v>42.24</v>
      </c>
      <c r="H1706" s="13">
        <v>12078.53</v>
      </c>
    </row>
    <row r="1707" spans="1:8" ht="15" customHeight="1" x14ac:dyDescent="0.25">
      <c r="A1707" s="14" t="s">
        <v>607</v>
      </c>
      <c r="B1707" s="14" t="s">
        <v>1298</v>
      </c>
      <c r="C1707" s="15" t="s">
        <v>1299</v>
      </c>
      <c r="D1707" s="16" t="s">
        <v>16</v>
      </c>
      <c r="E1707" s="16" t="s">
        <v>1289</v>
      </c>
      <c r="F1707" s="17">
        <v>0.01</v>
      </c>
      <c r="G1707" s="18">
        <v>57.75</v>
      </c>
      <c r="H1707" s="18">
        <v>0.56999999999999995</v>
      </c>
    </row>
    <row r="1708" spans="1:8" ht="15" customHeight="1" x14ac:dyDescent="0.25">
      <c r="A1708" s="14" t="s">
        <v>607</v>
      </c>
      <c r="B1708" s="14" t="s">
        <v>1300</v>
      </c>
      <c r="C1708" s="15" t="s">
        <v>1301</v>
      </c>
      <c r="D1708" s="16" t="s">
        <v>16</v>
      </c>
      <c r="E1708" s="16" t="s">
        <v>1289</v>
      </c>
      <c r="F1708" s="17">
        <v>0.03</v>
      </c>
      <c r="G1708" s="18">
        <v>21.25</v>
      </c>
      <c r="H1708" s="18">
        <v>0.63</v>
      </c>
    </row>
    <row r="1709" spans="1:8" ht="15" customHeight="1" x14ac:dyDescent="0.25">
      <c r="A1709" s="14" t="s">
        <v>607</v>
      </c>
      <c r="B1709" s="14" t="s">
        <v>1292</v>
      </c>
      <c r="C1709" s="15" t="s">
        <v>1293</v>
      </c>
      <c r="D1709" s="16" t="s">
        <v>16</v>
      </c>
      <c r="E1709" s="16" t="s">
        <v>683</v>
      </c>
      <c r="F1709" s="17">
        <v>0.8</v>
      </c>
      <c r="G1709" s="18">
        <v>0.98</v>
      </c>
      <c r="H1709" s="18">
        <v>0.78</v>
      </c>
    </row>
    <row r="1710" spans="1:8" ht="15" customHeight="1" x14ac:dyDescent="0.25">
      <c r="A1710" s="14" t="s">
        <v>607</v>
      </c>
      <c r="B1710" s="14" t="s">
        <v>1294</v>
      </c>
      <c r="C1710" s="15" t="s">
        <v>1295</v>
      </c>
      <c r="D1710" s="16" t="s">
        <v>16</v>
      </c>
      <c r="E1710" s="16" t="s">
        <v>1289</v>
      </c>
      <c r="F1710" s="17">
        <v>0.03</v>
      </c>
      <c r="G1710" s="18">
        <v>51.82</v>
      </c>
      <c r="H1710" s="18">
        <v>1.55</v>
      </c>
    </row>
    <row r="1711" spans="1:8" ht="15" customHeight="1" x14ac:dyDescent="0.25">
      <c r="A1711" s="14" t="s">
        <v>607</v>
      </c>
      <c r="B1711" s="14" t="s">
        <v>1302</v>
      </c>
      <c r="C1711" s="15" t="s">
        <v>1303</v>
      </c>
      <c r="D1711" s="16" t="s">
        <v>16</v>
      </c>
      <c r="E1711" s="16" t="s">
        <v>1289</v>
      </c>
      <c r="F1711" s="17">
        <v>0.05</v>
      </c>
      <c r="G1711" s="18">
        <v>130.58000000000001</v>
      </c>
      <c r="H1711" s="18">
        <v>6.52</v>
      </c>
    </row>
    <row r="1712" spans="1:8" ht="15" customHeight="1" x14ac:dyDescent="0.25">
      <c r="A1712" s="14" t="s">
        <v>607</v>
      </c>
      <c r="B1712" s="14" t="s">
        <v>1296</v>
      </c>
      <c r="C1712" s="15" t="s">
        <v>1297</v>
      </c>
      <c r="D1712" s="16" t="s">
        <v>16</v>
      </c>
      <c r="E1712" s="16" t="s">
        <v>714</v>
      </c>
      <c r="F1712" s="17">
        <v>0.67172211999999998</v>
      </c>
      <c r="G1712" s="18">
        <v>29.65</v>
      </c>
      <c r="H1712" s="18">
        <v>19.91</v>
      </c>
    </row>
    <row r="1713" spans="1:8" ht="15" customHeight="1" x14ac:dyDescent="0.25">
      <c r="A1713" s="14" t="s">
        <v>607</v>
      </c>
      <c r="B1713" s="14" t="s">
        <v>715</v>
      </c>
      <c r="C1713" s="15" t="s">
        <v>716</v>
      </c>
      <c r="D1713" s="16" t="s">
        <v>16</v>
      </c>
      <c r="E1713" s="16" t="s">
        <v>714</v>
      </c>
      <c r="F1713" s="17">
        <v>0.53737769999999996</v>
      </c>
      <c r="G1713" s="18">
        <v>22.86</v>
      </c>
      <c r="H1713" s="18">
        <v>12.28</v>
      </c>
    </row>
    <row r="1714" spans="1:8" ht="15" customHeight="1" x14ac:dyDescent="0.25">
      <c r="A1714" s="45"/>
      <c r="B1714" s="45"/>
      <c r="C1714" s="45"/>
      <c r="D1714" s="45"/>
      <c r="E1714" s="45"/>
      <c r="F1714" s="91" t="s">
        <v>692</v>
      </c>
      <c r="G1714" s="91"/>
      <c r="H1714" s="19">
        <v>42.24</v>
      </c>
    </row>
    <row r="1715" spans="1:8" ht="15" customHeight="1" x14ac:dyDescent="0.25">
      <c r="A1715" s="45"/>
      <c r="B1715" s="45"/>
      <c r="C1715" s="45"/>
      <c r="D1715" s="45"/>
      <c r="E1715" s="45"/>
      <c r="F1715" s="91" t="s">
        <v>693</v>
      </c>
      <c r="G1715" s="91"/>
      <c r="H1715" s="19">
        <v>10.58</v>
      </c>
    </row>
    <row r="1716" spans="1:8" ht="15" customHeight="1" x14ac:dyDescent="0.25">
      <c r="A1716" s="45"/>
      <c r="B1716" s="45"/>
      <c r="C1716" s="45"/>
      <c r="D1716" s="45"/>
      <c r="E1716" s="45"/>
      <c r="F1716" s="91" t="s">
        <v>694</v>
      </c>
      <c r="G1716" s="91"/>
      <c r="H1716" s="19">
        <v>52.82</v>
      </c>
    </row>
    <row r="1717" spans="1:8" ht="15" customHeight="1" x14ac:dyDescent="0.25">
      <c r="A1717" s="45"/>
      <c r="B1717" s="45"/>
      <c r="C1717" s="45"/>
      <c r="D1717" s="45"/>
      <c r="E1717" s="45"/>
      <c r="F1717" s="91" t="s">
        <v>695</v>
      </c>
      <c r="G1717" s="91"/>
      <c r="H1717" s="19">
        <v>15103.88</v>
      </c>
    </row>
    <row r="1718" spans="1:8" ht="20.100000000000001" customHeight="1" x14ac:dyDescent="0.25">
      <c r="A1718" s="11" t="s">
        <v>607</v>
      </c>
      <c r="B1718" s="11" t="s">
        <v>607</v>
      </c>
      <c r="C1718" s="12" t="s">
        <v>610</v>
      </c>
      <c r="D1718" s="11" t="s">
        <v>16</v>
      </c>
      <c r="E1718" s="11" t="s">
        <v>26</v>
      </c>
      <c r="F1718" s="11"/>
      <c r="G1718" s="13">
        <v>42.24</v>
      </c>
      <c r="H1718" s="13">
        <v>762.43</v>
      </c>
    </row>
    <row r="1719" spans="1:8" ht="15" customHeight="1" x14ac:dyDescent="0.25">
      <c r="A1719" s="14" t="s">
        <v>607</v>
      </c>
      <c r="B1719" s="14" t="s">
        <v>1298</v>
      </c>
      <c r="C1719" s="15" t="s">
        <v>1299</v>
      </c>
      <c r="D1719" s="16" t="s">
        <v>16</v>
      </c>
      <c r="E1719" s="16" t="s">
        <v>1289</v>
      </c>
      <c r="F1719" s="17">
        <v>0.01</v>
      </c>
      <c r="G1719" s="18">
        <v>57.75</v>
      </c>
      <c r="H1719" s="18">
        <v>0.56999999999999995</v>
      </c>
    </row>
    <row r="1720" spans="1:8" ht="15" customHeight="1" x14ac:dyDescent="0.25">
      <c r="A1720" s="14" t="s">
        <v>607</v>
      </c>
      <c r="B1720" s="14" t="s">
        <v>1300</v>
      </c>
      <c r="C1720" s="15" t="s">
        <v>1301</v>
      </c>
      <c r="D1720" s="16" t="s">
        <v>16</v>
      </c>
      <c r="E1720" s="16" t="s">
        <v>1289</v>
      </c>
      <c r="F1720" s="17">
        <v>0.03</v>
      </c>
      <c r="G1720" s="18">
        <v>21.25</v>
      </c>
      <c r="H1720" s="18">
        <v>0.63</v>
      </c>
    </row>
    <row r="1721" spans="1:8" ht="15" customHeight="1" x14ac:dyDescent="0.25">
      <c r="A1721" s="14" t="s">
        <v>607</v>
      </c>
      <c r="B1721" s="14" t="s">
        <v>1292</v>
      </c>
      <c r="C1721" s="15" t="s">
        <v>1293</v>
      </c>
      <c r="D1721" s="16" t="s">
        <v>16</v>
      </c>
      <c r="E1721" s="16" t="s">
        <v>683</v>
      </c>
      <c r="F1721" s="17">
        <v>0.8</v>
      </c>
      <c r="G1721" s="18">
        <v>0.98</v>
      </c>
      <c r="H1721" s="18">
        <v>0.78</v>
      </c>
    </row>
    <row r="1722" spans="1:8" ht="15" customHeight="1" x14ac:dyDescent="0.25">
      <c r="A1722" s="14" t="s">
        <v>607</v>
      </c>
      <c r="B1722" s="14" t="s">
        <v>1294</v>
      </c>
      <c r="C1722" s="15" t="s">
        <v>1295</v>
      </c>
      <c r="D1722" s="16" t="s">
        <v>16</v>
      </c>
      <c r="E1722" s="16" t="s">
        <v>1289</v>
      </c>
      <c r="F1722" s="17">
        <v>0.03</v>
      </c>
      <c r="G1722" s="18">
        <v>51.82</v>
      </c>
      <c r="H1722" s="18">
        <v>1.55</v>
      </c>
    </row>
    <row r="1723" spans="1:8" ht="15" customHeight="1" x14ac:dyDescent="0.25">
      <c r="A1723" s="14" t="s">
        <v>607</v>
      </c>
      <c r="B1723" s="14" t="s">
        <v>1302</v>
      </c>
      <c r="C1723" s="15" t="s">
        <v>1303</v>
      </c>
      <c r="D1723" s="16" t="s">
        <v>16</v>
      </c>
      <c r="E1723" s="16" t="s">
        <v>1289</v>
      </c>
      <c r="F1723" s="17">
        <v>0.05</v>
      </c>
      <c r="G1723" s="18">
        <v>130.58000000000001</v>
      </c>
      <c r="H1723" s="18">
        <v>6.52</v>
      </c>
    </row>
    <row r="1724" spans="1:8" ht="15" customHeight="1" x14ac:dyDescent="0.25">
      <c r="A1724" s="14" t="s">
        <v>607</v>
      </c>
      <c r="B1724" s="14" t="s">
        <v>1296</v>
      </c>
      <c r="C1724" s="15" t="s">
        <v>1297</v>
      </c>
      <c r="D1724" s="16" t="s">
        <v>16</v>
      </c>
      <c r="E1724" s="16" t="s">
        <v>714</v>
      </c>
      <c r="F1724" s="17">
        <v>0.67172211999999998</v>
      </c>
      <c r="G1724" s="18">
        <v>29.65</v>
      </c>
      <c r="H1724" s="18">
        <v>19.91</v>
      </c>
    </row>
    <row r="1725" spans="1:8" ht="15" customHeight="1" x14ac:dyDescent="0.25">
      <c r="A1725" s="14" t="s">
        <v>607</v>
      </c>
      <c r="B1725" s="14" t="s">
        <v>715</v>
      </c>
      <c r="C1725" s="15" t="s">
        <v>716</v>
      </c>
      <c r="D1725" s="16" t="s">
        <v>16</v>
      </c>
      <c r="E1725" s="16" t="s">
        <v>714</v>
      </c>
      <c r="F1725" s="17">
        <v>0.53737769999999996</v>
      </c>
      <c r="G1725" s="18">
        <v>22.86</v>
      </c>
      <c r="H1725" s="18">
        <v>12.28</v>
      </c>
    </row>
    <row r="1726" spans="1:8" ht="15" customHeight="1" x14ac:dyDescent="0.25">
      <c r="A1726" s="45"/>
      <c r="B1726" s="45"/>
      <c r="C1726" s="45"/>
      <c r="D1726" s="45"/>
      <c r="E1726" s="45"/>
      <c r="F1726" s="91" t="s">
        <v>692</v>
      </c>
      <c r="G1726" s="91"/>
      <c r="H1726" s="19">
        <v>42.24</v>
      </c>
    </row>
    <row r="1727" spans="1:8" ht="15" customHeight="1" x14ac:dyDescent="0.25">
      <c r="A1727" s="45"/>
      <c r="B1727" s="45"/>
      <c r="C1727" s="45"/>
      <c r="D1727" s="45"/>
      <c r="E1727" s="45"/>
      <c r="F1727" s="91" t="s">
        <v>693</v>
      </c>
      <c r="G1727" s="91"/>
      <c r="H1727" s="19">
        <v>10.58</v>
      </c>
    </row>
    <row r="1728" spans="1:8" ht="15" customHeight="1" x14ac:dyDescent="0.25">
      <c r="A1728" s="45"/>
      <c r="B1728" s="45"/>
      <c r="C1728" s="45"/>
      <c r="D1728" s="45"/>
      <c r="E1728" s="45"/>
      <c r="F1728" s="91" t="s">
        <v>694</v>
      </c>
      <c r="G1728" s="91"/>
      <c r="H1728" s="19">
        <v>52.82</v>
      </c>
    </row>
    <row r="1729" spans="1:8" ht="15" customHeight="1" x14ac:dyDescent="0.25">
      <c r="A1729" s="45"/>
      <c r="B1729" s="45"/>
      <c r="C1729" s="45"/>
      <c r="D1729" s="45"/>
      <c r="E1729" s="45"/>
      <c r="F1729" s="91" t="s">
        <v>695</v>
      </c>
      <c r="G1729" s="91"/>
      <c r="H1729" s="19">
        <v>953.4</v>
      </c>
    </row>
    <row r="1730" spans="1:8" ht="20.100000000000001" customHeight="1" x14ac:dyDescent="0.25">
      <c r="A1730" s="11" t="s">
        <v>612</v>
      </c>
      <c r="B1730" s="11" t="s">
        <v>612</v>
      </c>
      <c r="C1730" s="12" t="s">
        <v>613</v>
      </c>
      <c r="D1730" s="11" t="s">
        <v>16</v>
      </c>
      <c r="E1730" s="11" t="s">
        <v>26</v>
      </c>
      <c r="F1730" s="11"/>
      <c r="G1730" s="13">
        <v>44.16</v>
      </c>
      <c r="H1730" s="13">
        <v>1311.99</v>
      </c>
    </row>
    <row r="1731" spans="1:8" ht="15" customHeight="1" x14ac:dyDescent="0.25">
      <c r="A1731" s="14" t="s">
        <v>612</v>
      </c>
      <c r="B1731" s="14" t="s">
        <v>1298</v>
      </c>
      <c r="C1731" s="15" t="s">
        <v>1299</v>
      </c>
      <c r="D1731" s="16" t="s">
        <v>16</v>
      </c>
      <c r="E1731" s="16" t="s">
        <v>1289</v>
      </c>
      <c r="F1731" s="17">
        <v>0.01</v>
      </c>
      <c r="G1731" s="18">
        <v>57.75</v>
      </c>
      <c r="H1731" s="18">
        <v>0.56999999999999995</v>
      </c>
    </row>
    <row r="1732" spans="1:8" ht="15" customHeight="1" x14ac:dyDescent="0.25">
      <c r="A1732" s="14" t="s">
        <v>612</v>
      </c>
      <c r="B1732" s="14" t="s">
        <v>1304</v>
      </c>
      <c r="C1732" s="15" t="s">
        <v>1305</v>
      </c>
      <c r="D1732" s="16" t="s">
        <v>16</v>
      </c>
      <c r="E1732" s="16" t="s">
        <v>683</v>
      </c>
      <c r="F1732" s="17">
        <v>0.3</v>
      </c>
      <c r="G1732" s="18">
        <v>2.6</v>
      </c>
      <c r="H1732" s="18">
        <v>0.78</v>
      </c>
    </row>
    <row r="1733" spans="1:8" ht="15" customHeight="1" x14ac:dyDescent="0.25">
      <c r="A1733" s="14" t="s">
        <v>612</v>
      </c>
      <c r="B1733" s="14" t="s">
        <v>1302</v>
      </c>
      <c r="C1733" s="15" t="s">
        <v>1303</v>
      </c>
      <c r="D1733" s="16" t="s">
        <v>16</v>
      </c>
      <c r="E1733" s="16" t="s">
        <v>1289</v>
      </c>
      <c r="F1733" s="17">
        <v>0.04</v>
      </c>
      <c r="G1733" s="18">
        <v>130.58000000000001</v>
      </c>
      <c r="H1733" s="18">
        <v>5.22</v>
      </c>
    </row>
    <row r="1734" spans="1:8" ht="15" customHeight="1" x14ac:dyDescent="0.25">
      <c r="A1734" s="14" t="s">
        <v>612</v>
      </c>
      <c r="B1734" s="14" t="s">
        <v>1296</v>
      </c>
      <c r="C1734" s="15" t="s">
        <v>1297</v>
      </c>
      <c r="D1734" s="16" t="s">
        <v>16</v>
      </c>
      <c r="E1734" s="16" t="s">
        <v>714</v>
      </c>
      <c r="F1734" s="17">
        <v>0.71598969999999995</v>
      </c>
      <c r="G1734" s="18">
        <v>29.65</v>
      </c>
      <c r="H1734" s="18">
        <v>21.22</v>
      </c>
    </row>
    <row r="1735" spans="1:8" ht="15" customHeight="1" x14ac:dyDescent="0.25">
      <c r="A1735" s="14" t="s">
        <v>612</v>
      </c>
      <c r="B1735" s="14" t="s">
        <v>715</v>
      </c>
      <c r="C1735" s="15" t="s">
        <v>716</v>
      </c>
      <c r="D1735" s="16" t="s">
        <v>16</v>
      </c>
      <c r="E1735" s="16" t="s">
        <v>714</v>
      </c>
      <c r="F1735" s="17">
        <v>0.71632695999999996</v>
      </c>
      <c r="G1735" s="18">
        <v>22.86</v>
      </c>
      <c r="H1735" s="18">
        <v>16.37</v>
      </c>
    </row>
    <row r="1736" spans="1:8" ht="15" customHeight="1" x14ac:dyDescent="0.25">
      <c r="A1736" s="45"/>
      <c r="B1736" s="45"/>
      <c r="C1736" s="45"/>
      <c r="D1736" s="45"/>
      <c r="E1736" s="45"/>
      <c r="F1736" s="91" t="s">
        <v>692</v>
      </c>
      <c r="G1736" s="91"/>
      <c r="H1736" s="19">
        <v>44.16</v>
      </c>
    </row>
    <row r="1737" spans="1:8" ht="15" customHeight="1" x14ac:dyDescent="0.25">
      <c r="A1737" s="45"/>
      <c r="B1737" s="45"/>
      <c r="C1737" s="45"/>
      <c r="D1737" s="45"/>
      <c r="E1737" s="45"/>
      <c r="F1737" s="91" t="s">
        <v>693</v>
      </c>
      <c r="G1737" s="91"/>
      <c r="H1737" s="19">
        <v>11.06</v>
      </c>
    </row>
    <row r="1738" spans="1:8" ht="15" customHeight="1" x14ac:dyDescent="0.25">
      <c r="A1738" s="45"/>
      <c r="B1738" s="45"/>
      <c r="C1738" s="45"/>
      <c r="D1738" s="45"/>
      <c r="E1738" s="45"/>
      <c r="F1738" s="91" t="s">
        <v>694</v>
      </c>
      <c r="G1738" s="91"/>
      <c r="H1738" s="19">
        <v>55.22</v>
      </c>
    </row>
    <row r="1739" spans="1:8" ht="15" customHeight="1" x14ac:dyDescent="0.25">
      <c r="A1739" s="45"/>
      <c r="B1739" s="45"/>
      <c r="C1739" s="45"/>
      <c r="D1739" s="45"/>
      <c r="E1739" s="45"/>
      <c r="F1739" s="91" t="s">
        <v>695</v>
      </c>
      <c r="G1739" s="91"/>
      <c r="H1739" s="19">
        <v>1640.59</v>
      </c>
    </row>
    <row r="1740" spans="1:8" ht="36" customHeight="1" x14ac:dyDescent="0.25">
      <c r="A1740" s="11" t="s">
        <v>617</v>
      </c>
      <c r="B1740" s="11" t="s">
        <v>617</v>
      </c>
      <c r="C1740" s="12" t="s">
        <v>618</v>
      </c>
      <c r="D1740" s="11" t="s">
        <v>21</v>
      </c>
      <c r="E1740" s="11" t="s">
        <v>585</v>
      </c>
      <c r="F1740" s="11"/>
      <c r="G1740" s="13">
        <v>76.17</v>
      </c>
      <c r="H1740" s="13">
        <v>16474.05</v>
      </c>
    </row>
    <row r="1741" spans="1:8" ht="29.1" customHeight="1" x14ac:dyDescent="0.25">
      <c r="A1741" s="14" t="s">
        <v>617</v>
      </c>
      <c r="B1741" s="14" t="s">
        <v>1306</v>
      </c>
      <c r="C1741" s="15" t="s">
        <v>1307</v>
      </c>
      <c r="D1741" s="16" t="s">
        <v>21</v>
      </c>
      <c r="E1741" s="16" t="s">
        <v>103</v>
      </c>
      <c r="F1741" s="17">
        <v>3.6999999999999998E-2</v>
      </c>
      <c r="G1741" s="18">
        <v>27.33</v>
      </c>
      <c r="H1741" s="18">
        <v>1.01</v>
      </c>
    </row>
    <row r="1742" spans="1:8" ht="29.1" customHeight="1" x14ac:dyDescent="0.25">
      <c r="A1742" s="14" t="s">
        <v>617</v>
      </c>
      <c r="B1742" s="14" t="s">
        <v>1308</v>
      </c>
      <c r="C1742" s="15" t="s">
        <v>1309</v>
      </c>
      <c r="D1742" s="16" t="s">
        <v>21</v>
      </c>
      <c r="E1742" s="16" t="s">
        <v>585</v>
      </c>
      <c r="F1742" s="17">
        <v>1.0363</v>
      </c>
      <c r="G1742" s="18">
        <v>33.39</v>
      </c>
      <c r="H1742" s="18">
        <v>34.6</v>
      </c>
    </row>
    <row r="1743" spans="1:8" ht="29.1" customHeight="1" x14ac:dyDescent="0.25">
      <c r="A1743" s="14" t="s">
        <v>617</v>
      </c>
      <c r="B1743" s="14" t="s">
        <v>1310</v>
      </c>
      <c r="C1743" s="15" t="s">
        <v>1311</v>
      </c>
      <c r="D1743" s="16" t="s">
        <v>21</v>
      </c>
      <c r="E1743" s="16" t="s">
        <v>47</v>
      </c>
      <c r="F1743" s="17">
        <v>2.2134</v>
      </c>
      <c r="G1743" s="18">
        <v>0.26</v>
      </c>
      <c r="H1743" s="18">
        <v>0.56999999999999995</v>
      </c>
    </row>
    <row r="1744" spans="1:8" ht="21" customHeight="1" x14ac:dyDescent="0.25">
      <c r="A1744" s="14" t="s">
        <v>617</v>
      </c>
      <c r="B1744" s="14" t="s">
        <v>1312</v>
      </c>
      <c r="C1744" s="15" t="s">
        <v>1313</v>
      </c>
      <c r="D1744" s="16" t="s">
        <v>21</v>
      </c>
      <c r="E1744" s="16" t="s">
        <v>1314</v>
      </c>
      <c r="F1744" s="17">
        <v>1.23E-2</v>
      </c>
      <c r="G1744" s="18">
        <v>29.37</v>
      </c>
      <c r="H1744" s="18">
        <v>0.36</v>
      </c>
    </row>
    <row r="1745" spans="1:8" ht="29.1" customHeight="1" x14ac:dyDescent="0.25">
      <c r="A1745" s="14" t="s">
        <v>617</v>
      </c>
      <c r="B1745" s="14" t="s">
        <v>1315</v>
      </c>
      <c r="C1745" s="15" t="s">
        <v>1316</v>
      </c>
      <c r="D1745" s="16" t="s">
        <v>21</v>
      </c>
      <c r="E1745" s="16" t="s">
        <v>1314</v>
      </c>
      <c r="F1745" s="17">
        <v>3.3599999999999998E-2</v>
      </c>
      <c r="G1745" s="18">
        <v>50.36</v>
      </c>
      <c r="H1745" s="18">
        <v>1.69</v>
      </c>
    </row>
    <row r="1746" spans="1:8" ht="38.1" customHeight="1" x14ac:dyDescent="0.25">
      <c r="A1746" s="14" t="s">
        <v>617</v>
      </c>
      <c r="B1746" s="14" t="s">
        <v>1317</v>
      </c>
      <c r="C1746" s="15" t="s">
        <v>1318</v>
      </c>
      <c r="D1746" s="16" t="s">
        <v>21</v>
      </c>
      <c r="E1746" s="16" t="s">
        <v>47</v>
      </c>
      <c r="F1746" s="17">
        <v>1.2266999999999999</v>
      </c>
      <c r="G1746" s="18">
        <v>2.36</v>
      </c>
      <c r="H1746" s="18">
        <v>2.89</v>
      </c>
    </row>
    <row r="1747" spans="1:8" ht="29.1" customHeight="1" x14ac:dyDescent="0.25">
      <c r="A1747" s="14" t="s">
        <v>617</v>
      </c>
      <c r="B1747" s="14" t="s">
        <v>1319</v>
      </c>
      <c r="C1747" s="15" t="s">
        <v>1320</v>
      </c>
      <c r="D1747" s="16" t="s">
        <v>21</v>
      </c>
      <c r="E1747" s="16" t="s">
        <v>129</v>
      </c>
      <c r="F1747" s="17">
        <v>3.5470000000000002</v>
      </c>
      <c r="G1747" s="18">
        <v>6.28</v>
      </c>
      <c r="H1747" s="18">
        <v>22.27</v>
      </c>
    </row>
    <row r="1748" spans="1:8" ht="21" customHeight="1" x14ac:dyDescent="0.25">
      <c r="A1748" s="14" t="s">
        <v>617</v>
      </c>
      <c r="B1748" s="14" t="s">
        <v>1321</v>
      </c>
      <c r="C1748" s="15" t="s">
        <v>1322</v>
      </c>
      <c r="D1748" s="16" t="s">
        <v>21</v>
      </c>
      <c r="E1748" s="16" t="s">
        <v>699</v>
      </c>
      <c r="F1748" s="17">
        <v>0.53712842000000005</v>
      </c>
      <c r="G1748" s="18">
        <v>23.81</v>
      </c>
      <c r="H1748" s="18">
        <v>12.78</v>
      </c>
    </row>
    <row r="1749" spans="1:8" ht="15" customHeight="1" x14ac:dyDescent="0.25">
      <c r="A1749" s="45"/>
      <c r="B1749" s="45"/>
      <c r="C1749" s="45"/>
      <c r="D1749" s="45"/>
      <c r="E1749" s="45"/>
      <c r="F1749" s="91" t="s">
        <v>692</v>
      </c>
      <c r="G1749" s="91"/>
      <c r="H1749" s="19">
        <v>76.17</v>
      </c>
    </row>
    <row r="1750" spans="1:8" ht="15" customHeight="1" x14ac:dyDescent="0.25">
      <c r="A1750" s="45"/>
      <c r="B1750" s="45"/>
      <c r="C1750" s="45"/>
      <c r="D1750" s="45"/>
      <c r="E1750" s="45"/>
      <c r="F1750" s="91" t="s">
        <v>693</v>
      </c>
      <c r="G1750" s="91"/>
      <c r="H1750" s="19">
        <v>19.079999999999998</v>
      </c>
    </row>
    <row r="1751" spans="1:8" ht="15" customHeight="1" x14ac:dyDescent="0.25">
      <c r="A1751" s="45"/>
      <c r="B1751" s="45"/>
      <c r="C1751" s="45"/>
      <c r="D1751" s="45"/>
      <c r="E1751" s="45"/>
      <c r="F1751" s="91" t="s">
        <v>694</v>
      </c>
      <c r="G1751" s="91"/>
      <c r="H1751" s="19">
        <v>95.25</v>
      </c>
    </row>
    <row r="1752" spans="1:8" ht="15" customHeight="1" x14ac:dyDescent="0.25">
      <c r="A1752" s="45"/>
      <c r="B1752" s="45"/>
      <c r="C1752" s="45"/>
      <c r="D1752" s="45"/>
      <c r="E1752" s="45"/>
      <c r="F1752" s="91" t="s">
        <v>695</v>
      </c>
      <c r="G1752" s="91"/>
      <c r="H1752" s="19">
        <v>20600.669999999998</v>
      </c>
    </row>
    <row r="1753" spans="1:8" ht="20.100000000000001" customHeight="1" x14ac:dyDescent="0.25">
      <c r="A1753" s="11" t="s">
        <v>622</v>
      </c>
      <c r="B1753" s="11" t="s">
        <v>622</v>
      </c>
      <c r="C1753" s="12" t="s">
        <v>623</v>
      </c>
      <c r="D1753" s="11" t="s">
        <v>16</v>
      </c>
      <c r="E1753" s="11" t="s">
        <v>103</v>
      </c>
      <c r="F1753" s="11"/>
      <c r="G1753" s="13">
        <v>22.38</v>
      </c>
      <c r="H1753" s="13">
        <v>102171.64</v>
      </c>
    </row>
    <row r="1754" spans="1:8" ht="15" customHeight="1" x14ac:dyDescent="0.25">
      <c r="A1754" s="14" t="s">
        <v>622</v>
      </c>
      <c r="B1754" s="14" t="s">
        <v>1323</v>
      </c>
      <c r="C1754" s="15" t="s">
        <v>1324</v>
      </c>
      <c r="D1754" s="16" t="s">
        <v>16</v>
      </c>
      <c r="E1754" s="16" t="s">
        <v>711</v>
      </c>
      <c r="F1754" s="17">
        <v>1.05</v>
      </c>
      <c r="G1754" s="18">
        <v>7.71</v>
      </c>
      <c r="H1754" s="18">
        <v>8.09</v>
      </c>
    </row>
    <row r="1755" spans="1:8" ht="21" customHeight="1" x14ac:dyDescent="0.25">
      <c r="A1755" s="14" t="s">
        <v>622</v>
      </c>
      <c r="B1755" s="14" t="s">
        <v>1325</v>
      </c>
      <c r="C1755" s="15" t="s">
        <v>1326</v>
      </c>
      <c r="D1755" s="16" t="s">
        <v>16</v>
      </c>
      <c r="E1755" s="16" t="s">
        <v>835</v>
      </c>
      <c r="F1755" s="17">
        <v>0.01</v>
      </c>
      <c r="G1755" s="18">
        <v>173.44</v>
      </c>
      <c r="H1755" s="18">
        <v>1.73</v>
      </c>
    </row>
    <row r="1756" spans="1:8" ht="21" customHeight="1" x14ac:dyDescent="0.25">
      <c r="A1756" s="14" t="s">
        <v>622</v>
      </c>
      <c r="B1756" s="14" t="s">
        <v>1327</v>
      </c>
      <c r="C1756" s="15" t="s">
        <v>1328</v>
      </c>
      <c r="D1756" s="16" t="s">
        <v>16</v>
      </c>
      <c r="E1756" s="16" t="s">
        <v>714</v>
      </c>
      <c r="F1756" s="17">
        <v>0.22389936999999999</v>
      </c>
      <c r="G1756" s="18">
        <v>22.82</v>
      </c>
      <c r="H1756" s="18">
        <v>5.0999999999999996</v>
      </c>
    </row>
    <row r="1757" spans="1:8" ht="21" customHeight="1" x14ac:dyDescent="0.25">
      <c r="A1757" s="14" t="s">
        <v>622</v>
      </c>
      <c r="B1757" s="14" t="s">
        <v>1329</v>
      </c>
      <c r="C1757" s="15" t="s">
        <v>1330</v>
      </c>
      <c r="D1757" s="16" t="s">
        <v>16</v>
      </c>
      <c r="E1757" s="16" t="s">
        <v>714</v>
      </c>
      <c r="F1757" s="17">
        <v>0.26867924999999998</v>
      </c>
      <c r="G1757" s="18">
        <v>27.78</v>
      </c>
      <c r="H1757" s="18">
        <v>7.46</v>
      </c>
    </row>
    <row r="1758" spans="1:8" ht="15" customHeight="1" x14ac:dyDescent="0.25">
      <c r="A1758" s="45"/>
      <c r="B1758" s="45"/>
      <c r="C1758" s="45"/>
      <c r="D1758" s="45"/>
      <c r="E1758" s="45"/>
      <c r="F1758" s="91" t="s">
        <v>692</v>
      </c>
      <c r="G1758" s="91"/>
      <c r="H1758" s="19">
        <v>22.38</v>
      </c>
    </row>
    <row r="1759" spans="1:8" ht="15" customHeight="1" x14ac:dyDescent="0.25">
      <c r="A1759" s="45"/>
      <c r="B1759" s="45"/>
      <c r="C1759" s="45"/>
      <c r="D1759" s="45"/>
      <c r="E1759" s="45"/>
      <c r="F1759" s="91" t="s">
        <v>693</v>
      </c>
      <c r="G1759" s="91"/>
      <c r="H1759" s="19">
        <v>5.61</v>
      </c>
    </row>
    <row r="1760" spans="1:8" ht="15" customHeight="1" x14ac:dyDescent="0.25">
      <c r="A1760" s="45"/>
      <c r="B1760" s="45"/>
      <c r="C1760" s="45"/>
      <c r="D1760" s="45"/>
      <c r="E1760" s="45"/>
      <c r="F1760" s="91" t="s">
        <v>694</v>
      </c>
      <c r="G1760" s="91"/>
      <c r="H1760" s="19">
        <v>27.99</v>
      </c>
    </row>
    <row r="1761" spans="1:8" ht="15" customHeight="1" x14ac:dyDescent="0.25">
      <c r="A1761" s="45"/>
      <c r="B1761" s="45"/>
      <c r="C1761" s="45"/>
      <c r="D1761" s="45"/>
      <c r="E1761" s="45"/>
      <c r="F1761" s="91" t="s">
        <v>695</v>
      </c>
      <c r="G1761" s="91"/>
      <c r="H1761" s="19">
        <v>127783.03</v>
      </c>
    </row>
    <row r="1762" spans="1:8" ht="27" customHeight="1" x14ac:dyDescent="0.25">
      <c r="A1762" s="11" t="s">
        <v>625</v>
      </c>
      <c r="B1762" s="11" t="s">
        <v>625</v>
      </c>
      <c r="C1762" s="12" t="s">
        <v>626</v>
      </c>
      <c r="D1762" s="11" t="s">
        <v>16</v>
      </c>
      <c r="E1762" s="11" t="s">
        <v>26</v>
      </c>
      <c r="F1762" s="11"/>
      <c r="G1762" s="13">
        <v>207.42</v>
      </c>
      <c r="H1762" s="13">
        <v>72677.89</v>
      </c>
    </row>
    <row r="1763" spans="1:8" ht="21" customHeight="1" x14ac:dyDescent="0.25">
      <c r="A1763" s="14" t="s">
        <v>625</v>
      </c>
      <c r="B1763" s="14" t="s">
        <v>1331</v>
      </c>
      <c r="C1763" s="15" t="s">
        <v>1332</v>
      </c>
      <c r="D1763" s="16" t="s">
        <v>16</v>
      </c>
      <c r="E1763" s="16" t="s">
        <v>17</v>
      </c>
      <c r="F1763" s="17">
        <v>1</v>
      </c>
      <c r="G1763" s="18">
        <v>46.96</v>
      </c>
      <c r="H1763" s="18">
        <v>46.96</v>
      </c>
    </row>
    <row r="1764" spans="1:8" ht="15" customHeight="1" x14ac:dyDescent="0.25">
      <c r="A1764" s="14" t="s">
        <v>625</v>
      </c>
      <c r="B1764" s="14" t="s">
        <v>736</v>
      </c>
      <c r="C1764" s="15" t="s">
        <v>737</v>
      </c>
      <c r="D1764" s="16" t="s">
        <v>16</v>
      </c>
      <c r="E1764" s="16" t="s">
        <v>711</v>
      </c>
      <c r="F1764" s="17">
        <v>0.01</v>
      </c>
      <c r="G1764" s="18">
        <v>15.87</v>
      </c>
      <c r="H1764" s="18">
        <v>0.15</v>
      </c>
    </row>
    <row r="1765" spans="1:8" ht="21" customHeight="1" x14ac:dyDescent="0.25">
      <c r="A1765" s="14" t="s">
        <v>625</v>
      </c>
      <c r="B1765" s="14" t="s">
        <v>1333</v>
      </c>
      <c r="C1765" s="15" t="s">
        <v>1334</v>
      </c>
      <c r="D1765" s="16" t="s">
        <v>16</v>
      </c>
      <c r="E1765" s="16" t="s">
        <v>705</v>
      </c>
      <c r="F1765" s="17">
        <v>1</v>
      </c>
      <c r="G1765" s="18">
        <v>150.38999999999999</v>
      </c>
      <c r="H1765" s="18">
        <v>150.38999999999999</v>
      </c>
    </row>
    <row r="1766" spans="1:8" ht="15" customHeight="1" x14ac:dyDescent="0.25">
      <c r="A1766" s="14" t="s">
        <v>625</v>
      </c>
      <c r="B1766" s="14" t="s">
        <v>715</v>
      </c>
      <c r="C1766" s="15" t="s">
        <v>716</v>
      </c>
      <c r="D1766" s="16" t="s">
        <v>16</v>
      </c>
      <c r="E1766" s="16" t="s">
        <v>714</v>
      </c>
      <c r="F1766" s="17">
        <v>0.19442620999999999</v>
      </c>
      <c r="G1766" s="18">
        <v>22.86</v>
      </c>
      <c r="H1766" s="18">
        <v>4.4400000000000004</v>
      </c>
    </row>
    <row r="1767" spans="1:8" ht="15" customHeight="1" x14ac:dyDescent="0.25">
      <c r="A1767" s="14" t="s">
        <v>625</v>
      </c>
      <c r="B1767" s="14" t="s">
        <v>746</v>
      </c>
      <c r="C1767" s="15" t="s">
        <v>747</v>
      </c>
      <c r="D1767" s="16" t="s">
        <v>16</v>
      </c>
      <c r="E1767" s="16" t="s">
        <v>714</v>
      </c>
      <c r="F1767" s="17">
        <v>0.19909905999999999</v>
      </c>
      <c r="G1767" s="18">
        <v>27.56</v>
      </c>
      <c r="H1767" s="18">
        <v>5.48</v>
      </c>
    </row>
    <row r="1768" spans="1:8" ht="15" customHeight="1" x14ac:dyDescent="0.25">
      <c r="A1768" s="45"/>
      <c r="B1768" s="45"/>
      <c r="C1768" s="45"/>
      <c r="D1768" s="45"/>
      <c r="E1768" s="45"/>
      <c r="F1768" s="91" t="s">
        <v>692</v>
      </c>
      <c r="G1768" s="91"/>
      <c r="H1768" s="19">
        <v>207.42</v>
      </c>
    </row>
    <row r="1769" spans="1:8" ht="15" customHeight="1" x14ac:dyDescent="0.25">
      <c r="A1769" s="45"/>
      <c r="B1769" s="45"/>
      <c r="C1769" s="45"/>
      <c r="D1769" s="45"/>
      <c r="E1769" s="45"/>
      <c r="F1769" s="91" t="s">
        <v>693</v>
      </c>
      <c r="G1769" s="91"/>
      <c r="H1769" s="19">
        <v>51.96</v>
      </c>
    </row>
    <row r="1770" spans="1:8" ht="15" customHeight="1" x14ac:dyDescent="0.25">
      <c r="A1770" s="45"/>
      <c r="B1770" s="45"/>
      <c r="C1770" s="45"/>
      <c r="D1770" s="45"/>
      <c r="E1770" s="45"/>
      <c r="F1770" s="91" t="s">
        <v>694</v>
      </c>
      <c r="G1770" s="91"/>
      <c r="H1770" s="19">
        <v>259.38</v>
      </c>
    </row>
    <row r="1771" spans="1:8" ht="15" customHeight="1" x14ac:dyDescent="0.25">
      <c r="A1771" s="45"/>
      <c r="B1771" s="45"/>
      <c r="C1771" s="45"/>
      <c r="D1771" s="45"/>
      <c r="E1771" s="45"/>
      <c r="F1771" s="91" t="s">
        <v>695</v>
      </c>
      <c r="G1771" s="91"/>
      <c r="H1771" s="19">
        <v>90884.160000000003</v>
      </c>
    </row>
    <row r="1772" spans="1:8" ht="20.100000000000001" customHeight="1" x14ac:dyDescent="0.25">
      <c r="A1772" s="11" t="s">
        <v>628</v>
      </c>
      <c r="B1772" s="11" t="s">
        <v>628</v>
      </c>
      <c r="C1772" s="12" t="s">
        <v>629</v>
      </c>
      <c r="D1772" s="11" t="s">
        <v>247</v>
      </c>
      <c r="E1772" s="11" t="s">
        <v>129</v>
      </c>
      <c r="F1772" s="11"/>
      <c r="G1772" s="20">
        <v>69.13</v>
      </c>
      <c r="H1772" s="20">
        <v>2089.11</v>
      </c>
    </row>
    <row r="1773" spans="1:8" ht="15" customHeight="1" x14ac:dyDescent="0.25">
      <c r="A1773" s="14" t="s">
        <v>628</v>
      </c>
      <c r="B1773" s="14" t="s">
        <v>1335</v>
      </c>
      <c r="C1773" s="15" t="s">
        <v>1336</v>
      </c>
      <c r="D1773" s="16" t="s">
        <v>247</v>
      </c>
      <c r="E1773" s="16" t="s">
        <v>47</v>
      </c>
      <c r="F1773" s="17">
        <v>0.81840000000000002</v>
      </c>
      <c r="G1773" s="21">
        <v>78.7</v>
      </c>
      <c r="H1773" s="21">
        <v>64.408100000000005</v>
      </c>
    </row>
    <row r="1774" spans="1:8" ht="15" customHeight="1" x14ac:dyDescent="0.25">
      <c r="A1774" s="14" t="s">
        <v>628</v>
      </c>
      <c r="B1774" s="14" t="s">
        <v>1337</v>
      </c>
      <c r="C1774" s="15" t="s">
        <v>1338</v>
      </c>
      <c r="D1774" s="16" t="s">
        <v>247</v>
      </c>
      <c r="E1774" s="16" t="s">
        <v>699</v>
      </c>
      <c r="F1774" s="17">
        <v>0.10443442999999999</v>
      </c>
      <c r="G1774" s="21">
        <v>19.418900000000001</v>
      </c>
      <c r="H1774" s="21">
        <v>2.0280999999999998</v>
      </c>
    </row>
    <row r="1775" spans="1:8" ht="15" customHeight="1" x14ac:dyDescent="0.25">
      <c r="A1775" s="14" t="s">
        <v>628</v>
      </c>
      <c r="B1775" s="14" t="s">
        <v>1339</v>
      </c>
      <c r="C1775" s="15" t="s">
        <v>1340</v>
      </c>
      <c r="D1775" s="16" t="s">
        <v>247</v>
      </c>
      <c r="E1775" s="16" t="s">
        <v>699</v>
      </c>
      <c r="F1775" s="17">
        <v>0.10969247999999999</v>
      </c>
      <c r="G1775" s="21">
        <v>24.598400000000002</v>
      </c>
      <c r="H1775" s="21">
        <v>2.6983999999999999</v>
      </c>
    </row>
    <row r="1776" spans="1:8" ht="15" customHeight="1" x14ac:dyDescent="0.25">
      <c r="A1776" s="45"/>
      <c r="B1776" s="45"/>
      <c r="C1776" s="45"/>
      <c r="D1776" s="45"/>
      <c r="E1776" s="45"/>
      <c r="F1776" s="91" t="s">
        <v>692</v>
      </c>
      <c r="G1776" s="91"/>
      <c r="H1776" s="19">
        <v>69.13</v>
      </c>
    </row>
    <row r="1777" spans="1:8" ht="15" customHeight="1" x14ac:dyDescent="0.25">
      <c r="A1777" s="45"/>
      <c r="B1777" s="45"/>
      <c r="C1777" s="45"/>
      <c r="D1777" s="45"/>
      <c r="E1777" s="45"/>
      <c r="F1777" s="91" t="s">
        <v>693</v>
      </c>
      <c r="G1777" s="91"/>
      <c r="H1777" s="19">
        <v>17.32</v>
      </c>
    </row>
    <row r="1778" spans="1:8" ht="15" customHeight="1" x14ac:dyDescent="0.25">
      <c r="A1778" s="45"/>
      <c r="B1778" s="45"/>
      <c r="C1778" s="45"/>
      <c r="D1778" s="45"/>
      <c r="E1778" s="45"/>
      <c r="F1778" s="91" t="s">
        <v>694</v>
      </c>
      <c r="G1778" s="91"/>
      <c r="H1778" s="19">
        <v>86.45</v>
      </c>
    </row>
    <row r="1779" spans="1:8" ht="15" customHeight="1" x14ac:dyDescent="0.25">
      <c r="A1779" s="45"/>
      <c r="B1779" s="45"/>
      <c r="C1779" s="45"/>
      <c r="D1779" s="45"/>
      <c r="E1779" s="45"/>
      <c r="F1779" s="91" t="s">
        <v>695</v>
      </c>
      <c r="G1779" s="91"/>
      <c r="H1779" s="19">
        <v>2612.52</v>
      </c>
    </row>
    <row r="1780" spans="1:8" ht="20.100000000000001" customHeight="1" x14ac:dyDescent="0.25">
      <c r="A1780" s="11" t="s">
        <v>633</v>
      </c>
      <c r="B1780" s="11" t="s">
        <v>633</v>
      </c>
      <c r="C1780" s="12" t="s">
        <v>634</v>
      </c>
      <c r="D1780" s="11" t="s">
        <v>16</v>
      </c>
      <c r="E1780" s="11" t="s">
        <v>47</v>
      </c>
      <c r="F1780" s="11"/>
      <c r="G1780" s="13">
        <v>45.84</v>
      </c>
      <c r="H1780" s="13">
        <v>91.68</v>
      </c>
    </row>
    <row r="1781" spans="1:8" ht="15" customHeight="1" x14ac:dyDescent="0.25">
      <c r="A1781" s="14" t="s">
        <v>633</v>
      </c>
      <c r="B1781" s="14" t="s">
        <v>1341</v>
      </c>
      <c r="C1781" s="15" t="s">
        <v>1342</v>
      </c>
      <c r="D1781" s="16" t="s">
        <v>16</v>
      </c>
      <c r="E1781" s="16" t="s">
        <v>683</v>
      </c>
      <c r="F1781" s="17">
        <v>1</v>
      </c>
      <c r="G1781" s="18">
        <v>36.75</v>
      </c>
      <c r="H1781" s="18">
        <v>36.75</v>
      </c>
    </row>
    <row r="1782" spans="1:8" ht="21" customHeight="1" x14ac:dyDescent="0.25">
      <c r="A1782" s="14" t="s">
        <v>633</v>
      </c>
      <c r="B1782" s="14" t="s">
        <v>814</v>
      </c>
      <c r="C1782" s="15" t="s">
        <v>815</v>
      </c>
      <c r="D1782" s="16" t="s">
        <v>16</v>
      </c>
      <c r="E1782" s="16" t="s">
        <v>714</v>
      </c>
      <c r="F1782" s="17">
        <v>0.17886249000000001</v>
      </c>
      <c r="G1782" s="18">
        <v>22.86</v>
      </c>
      <c r="H1782" s="18">
        <v>4.08</v>
      </c>
    </row>
    <row r="1783" spans="1:8" ht="15" customHeight="1" x14ac:dyDescent="0.25">
      <c r="A1783" s="14" t="s">
        <v>633</v>
      </c>
      <c r="B1783" s="14" t="s">
        <v>750</v>
      </c>
      <c r="C1783" s="15" t="s">
        <v>751</v>
      </c>
      <c r="D1783" s="16" t="s">
        <v>16</v>
      </c>
      <c r="E1783" s="16" t="s">
        <v>714</v>
      </c>
      <c r="F1783" s="17">
        <v>0.17945950999999999</v>
      </c>
      <c r="G1783" s="18">
        <v>27.96</v>
      </c>
      <c r="H1783" s="18">
        <v>5.01</v>
      </c>
    </row>
    <row r="1784" spans="1:8" ht="15" customHeight="1" x14ac:dyDescent="0.25">
      <c r="A1784" s="45"/>
      <c r="B1784" s="45"/>
      <c r="C1784" s="45"/>
      <c r="D1784" s="45"/>
      <c r="E1784" s="45"/>
      <c r="F1784" s="91" t="s">
        <v>692</v>
      </c>
      <c r="G1784" s="91"/>
      <c r="H1784" s="19">
        <v>45.84</v>
      </c>
    </row>
    <row r="1785" spans="1:8" ht="15" customHeight="1" x14ac:dyDescent="0.25">
      <c r="A1785" s="45"/>
      <c r="B1785" s="45"/>
      <c r="C1785" s="45"/>
      <c r="D1785" s="45"/>
      <c r="E1785" s="45"/>
      <c r="F1785" s="91" t="s">
        <v>693</v>
      </c>
      <c r="G1785" s="91"/>
      <c r="H1785" s="19">
        <v>11.48</v>
      </c>
    </row>
    <row r="1786" spans="1:8" ht="15" customHeight="1" x14ac:dyDescent="0.25">
      <c r="A1786" s="45"/>
      <c r="B1786" s="45"/>
      <c r="C1786" s="45"/>
      <c r="D1786" s="45"/>
      <c r="E1786" s="45"/>
      <c r="F1786" s="91" t="s">
        <v>694</v>
      </c>
      <c r="G1786" s="91"/>
      <c r="H1786" s="19">
        <v>57.32</v>
      </c>
    </row>
    <row r="1787" spans="1:8" ht="15" customHeight="1" x14ac:dyDescent="0.25">
      <c r="A1787" s="45"/>
      <c r="B1787" s="45"/>
      <c r="C1787" s="45"/>
      <c r="D1787" s="45"/>
      <c r="E1787" s="45"/>
      <c r="F1787" s="91" t="s">
        <v>695</v>
      </c>
      <c r="G1787" s="91"/>
      <c r="H1787" s="19">
        <v>114.64</v>
      </c>
    </row>
    <row r="1788" spans="1:8" ht="27" customHeight="1" x14ac:dyDescent="0.25">
      <c r="A1788" s="11" t="s">
        <v>633</v>
      </c>
      <c r="B1788" s="11" t="s">
        <v>633</v>
      </c>
      <c r="C1788" s="12" t="s">
        <v>636</v>
      </c>
      <c r="D1788" s="11" t="s">
        <v>16</v>
      </c>
      <c r="E1788" s="11" t="s">
        <v>47</v>
      </c>
      <c r="F1788" s="11"/>
      <c r="G1788" s="13">
        <v>45.84</v>
      </c>
      <c r="H1788" s="13">
        <v>45.84</v>
      </c>
    </row>
    <row r="1789" spans="1:8" ht="15" customHeight="1" x14ac:dyDescent="0.25">
      <c r="A1789" s="14" t="s">
        <v>633</v>
      </c>
      <c r="B1789" s="14" t="s">
        <v>1341</v>
      </c>
      <c r="C1789" s="15" t="s">
        <v>1342</v>
      </c>
      <c r="D1789" s="16" t="s">
        <v>16</v>
      </c>
      <c r="E1789" s="16" t="s">
        <v>683</v>
      </c>
      <c r="F1789" s="17">
        <v>1</v>
      </c>
      <c r="G1789" s="18">
        <v>36.75</v>
      </c>
      <c r="H1789" s="18">
        <v>36.75</v>
      </c>
    </row>
    <row r="1790" spans="1:8" ht="21" customHeight="1" x14ac:dyDescent="0.25">
      <c r="A1790" s="14" t="s">
        <v>633</v>
      </c>
      <c r="B1790" s="14" t="s">
        <v>814</v>
      </c>
      <c r="C1790" s="15" t="s">
        <v>815</v>
      </c>
      <c r="D1790" s="16" t="s">
        <v>16</v>
      </c>
      <c r="E1790" s="16" t="s">
        <v>714</v>
      </c>
      <c r="F1790" s="17">
        <v>0.17886249000000001</v>
      </c>
      <c r="G1790" s="18">
        <v>22.86</v>
      </c>
      <c r="H1790" s="18">
        <v>4.08</v>
      </c>
    </row>
    <row r="1791" spans="1:8" ht="15" customHeight="1" x14ac:dyDescent="0.25">
      <c r="A1791" s="14" t="s">
        <v>633</v>
      </c>
      <c r="B1791" s="14" t="s">
        <v>750</v>
      </c>
      <c r="C1791" s="15" t="s">
        <v>751</v>
      </c>
      <c r="D1791" s="16" t="s">
        <v>16</v>
      </c>
      <c r="E1791" s="16" t="s">
        <v>714</v>
      </c>
      <c r="F1791" s="17">
        <v>0.17945950999999999</v>
      </c>
      <c r="G1791" s="18">
        <v>27.96</v>
      </c>
      <c r="H1791" s="18">
        <v>5.01</v>
      </c>
    </row>
    <row r="1792" spans="1:8" ht="15" customHeight="1" x14ac:dyDescent="0.25">
      <c r="A1792" s="45"/>
      <c r="B1792" s="45"/>
      <c r="C1792" s="45"/>
      <c r="D1792" s="45"/>
      <c r="E1792" s="45"/>
      <c r="F1792" s="91" t="s">
        <v>692</v>
      </c>
      <c r="G1792" s="91"/>
      <c r="H1792" s="19">
        <v>45.84</v>
      </c>
    </row>
    <row r="1793" spans="1:8" ht="15" customHeight="1" x14ac:dyDescent="0.25">
      <c r="A1793" s="45"/>
      <c r="B1793" s="45"/>
      <c r="C1793" s="45"/>
      <c r="D1793" s="45"/>
      <c r="E1793" s="45"/>
      <c r="F1793" s="91" t="s">
        <v>693</v>
      </c>
      <c r="G1793" s="91"/>
      <c r="H1793" s="19">
        <v>11.48</v>
      </c>
    </row>
    <row r="1794" spans="1:8" ht="15" customHeight="1" x14ac:dyDescent="0.25">
      <c r="A1794" s="45"/>
      <c r="B1794" s="45"/>
      <c r="C1794" s="45"/>
      <c r="D1794" s="45"/>
      <c r="E1794" s="45"/>
      <c r="F1794" s="91" t="s">
        <v>694</v>
      </c>
      <c r="G1794" s="91"/>
      <c r="H1794" s="19">
        <v>57.32</v>
      </c>
    </row>
    <row r="1795" spans="1:8" ht="15" customHeight="1" x14ac:dyDescent="0.25">
      <c r="A1795" s="45"/>
      <c r="B1795" s="45"/>
      <c r="C1795" s="45"/>
      <c r="D1795" s="45"/>
      <c r="E1795" s="45"/>
      <c r="F1795" s="91" t="s">
        <v>695</v>
      </c>
      <c r="G1795" s="91"/>
      <c r="H1795" s="19">
        <v>57.32</v>
      </c>
    </row>
    <row r="1796" spans="1:8" ht="27" customHeight="1" x14ac:dyDescent="0.25">
      <c r="A1796" s="11" t="s">
        <v>633</v>
      </c>
      <c r="B1796" s="11" t="s">
        <v>633</v>
      </c>
      <c r="C1796" s="12" t="s">
        <v>638</v>
      </c>
      <c r="D1796" s="11" t="s">
        <v>16</v>
      </c>
      <c r="E1796" s="11" t="s">
        <v>47</v>
      </c>
      <c r="F1796" s="11"/>
      <c r="G1796" s="13">
        <v>45.84</v>
      </c>
      <c r="H1796" s="13">
        <v>320.88</v>
      </c>
    </row>
    <row r="1797" spans="1:8" ht="15" customHeight="1" x14ac:dyDescent="0.25">
      <c r="A1797" s="14" t="s">
        <v>633</v>
      </c>
      <c r="B1797" s="14" t="s">
        <v>1341</v>
      </c>
      <c r="C1797" s="15" t="s">
        <v>1342</v>
      </c>
      <c r="D1797" s="16" t="s">
        <v>16</v>
      </c>
      <c r="E1797" s="16" t="s">
        <v>683</v>
      </c>
      <c r="F1797" s="17">
        <v>1</v>
      </c>
      <c r="G1797" s="18">
        <v>36.75</v>
      </c>
      <c r="H1797" s="18">
        <v>36.75</v>
      </c>
    </row>
    <row r="1798" spans="1:8" ht="21" customHeight="1" x14ac:dyDescent="0.25">
      <c r="A1798" s="14" t="s">
        <v>633</v>
      </c>
      <c r="B1798" s="14" t="s">
        <v>814</v>
      </c>
      <c r="C1798" s="15" t="s">
        <v>815</v>
      </c>
      <c r="D1798" s="16" t="s">
        <v>16</v>
      </c>
      <c r="E1798" s="16" t="s">
        <v>714</v>
      </c>
      <c r="F1798" s="17">
        <v>0.17886249000000001</v>
      </c>
      <c r="G1798" s="18">
        <v>22.86</v>
      </c>
      <c r="H1798" s="18">
        <v>4.08</v>
      </c>
    </row>
    <row r="1799" spans="1:8" ht="15" customHeight="1" x14ac:dyDescent="0.25">
      <c r="A1799" s="14" t="s">
        <v>633</v>
      </c>
      <c r="B1799" s="14" t="s">
        <v>750</v>
      </c>
      <c r="C1799" s="15" t="s">
        <v>751</v>
      </c>
      <c r="D1799" s="16" t="s">
        <v>16</v>
      </c>
      <c r="E1799" s="16" t="s">
        <v>714</v>
      </c>
      <c r="F1799" s="17">
        <v>0.17945950999999999</v>
      </c>
      <c r="G1799" s="18">
        <v>27.96</v>
      </c>
      <c r="H1799" s="18">
        <v>5.01</v>
      </c>
    </row>
    <row r="1800" spans="1:8" ht="15" customHeight="1" x14ac:dyDescent="0.25">
      <c r="A1800" s="45"/>
      <c r="B1800" s="45"/>
      <c r="C1800" s="45"/>
      <c r="D1800" s="45"/>
      <c r="E1800" s="45"/>
      <c r="F1800" s="91" t="s">
        <v>692</v>
      </c>
      <c r="G1800" s="91"/>
      <c r="H1800" s="19">
        <v>45.84</v>
      </c>
    </row>
    <row r="1801" spans="1:8" ht="15" customHeight="1" x14ac:dyDescent="0.25">
      <c r="A1801" s="45"/>
      <c r="B1801" s="45"/>
      <c r="C1801" s="45"/>
      <c r="D1801" s="45"/>
      <c r="E1801" s="45"/>
      <c r="F1801" s="91" t="s">
        <v>693</v>
      </c>
      <c r="G1801" s="91"/>
      <c r="H1801" s="19">
        <v>11.48</v>
      </c>
    </row>
    <row r="1802" spans="1:8" ht="15" customHeight="1" x14ac:dyDescent="0.25">
      <c r="A1802" s="45"/>
      <c r="B1802" s="45"/>
      <c r="C1802" s="45"/>
      <c r="D1802" s="45"/>
      <c r="E1802" s="45"/>
      <c r="F1802" s="91" t="s">
        <v>694</v>
      </c>
      <c r="G1802" s="91"/>
      <c r="H1802" s="19">
        <v>57.32</v>
      </c>
    </row>
    <row r="1803" spans="1:8" ht="15" customHeight="1" x14ac:dyDescent="0.25">
      <c r="A1803" s="45"/>
      <c r="B1803" s="45"/>
      <c r="C1803" s="45"/>
      <c r="D1803" s="45"/>
      <c r="E1803" s="45"/>
      <c r="F1803" s="91" t="s">
        <v>695</v>
      </c>
      <c r="G1803" s="91"/>
      <c r="H1803" s="19">
        <v>401.24</v>
      </c>
    </row>
    <row r="1804" spans="1:8" ht="27" customHeight="1" x14ac:dyDescent="0.25">
      <c r="A1804" s="11" t="s">
        <v>633</v>
      </c>
      <c r="B1804" s="11" t="s">
        <v>633</v>
      </c>
      <c r="C1804" s="12" t="s">
        <v>640</v>
      </c>
      <c r="D1804" s="11" t="s">
        <v>16</v>
      </c>
      <c r="E1804" s="11" t="s">
        <v>47</v>
      </c>
      <c r="F1804" s="11"/>
      <c r="G1804" s="13">
        <v>45.84</v>
      </c>
      <c r="H1804" s="13">
        <v>45.84</v>
      </c>
    </row>
    <row r="1805" spans="1:8" ht="15" customHeight="1" x14ac:dyDescent="0.25">
      <c r="A1805" s="14" t="s">
        <v>633</v>
      </c>
      <c r="B1805" s="14" t="s">
        <v>1341</v>
      </c>
      <c r="C1805" s="15" t="s">
        <v>1342</v>
      </c>
      <c r="D1805" s="16" t="s">
        <v>16</v>
      </c>
      <c r="E1805" s="16" t="s">
        <v>683</v>
      </c>
      <c r="F1805" s="17">
        <v>1</v>
      </c>
      <c r="G1805" s="18">
        <v>36.75</v>
      </c>
      <c r="H1805" s="18">
        <v>36.75</v>
      </c>
    </row>
    <row r="1806" spans="1:8" ht="21" customHeight="1" x14ac:dyDescent="0.25">
      <c r="A1806" s="14" t="s">
        <v>633</v>
      </c>
      <c r="B1806" s="14" t="s">
        <v>814</v>
      </c>
      <c r="C1806" s="15" t="s">
        <v>815</v>
      </c>
      <c r="D1806" s="16" t="s">
        <v>16</v>
      </c>
      <c r="E1806" s="16" t="s">
        <v>714</v>
      </c>
      <c r="F1806" s="17">
        <v>0.17886249000000001</v>
      </c>
      <c r="G1806" s="18">
        <v>22.86</v>
      </c>
      <c r="H1806" s="18">
        <v>4.08</v>
      </c>
    </row>
    <row r="1807" spans="1:8" ht="15" customHeight="1" x14ac:dyDescent="0.25">
      <c r="A1807" s="14" t="s">
        <v>633</v>
      </c>
      <c r="B1807" s="14" t="s">
        <v>750</v>
      </c>
      <c r="C1807" s="15" t="s">
        <v>751</v>
      </c>
      <c r="D1807" s="16" t="s">
        <v>16</v>
      </c>
      <c r="E1807" s="16" t="s">
        <v>714</v>
      </c>
      <c r="F1807" s="17">
        <v>0.17945950999999999</v>
      </c>
      <c r="G1807" s="18">
        <v>27.96</v>
      </c>
      <c r="H1807" s="18">
        <v>5.01</v>
      </c>
    </row>
    <row r="1808" spans="1:8" ht="15" customHeight="1" x14ac:dyDescent="0.25">
      <c r="A1808" s="45"/>
      <c r="B1808" s="45"/>
      <c r="C1808" s="45"/>
      <c r="D1808" s="45"/>
      <c r="E1808" s="45"/>
      <c r="F1808" s="91" t="s">
        <v>692</v>
      </c>
      <c r="G1808" s="91"/>
      <c r="H1808" s="19">
        <v>45.84</v>
      </c>
    </row>
    <row r="1809" spans="1:8" ht="15" customHeight="1" x14ac:dyDescent="0.25">
      <c r="A1809" s="45"/>
      <c r="B1809" s="45"/>
      <c r="C1809" s="45"/>
      <c r="D1809" s="45"/>
      <c r="E1809" s="45"/>
      <c r="F1809" s="91" t="s">
        <v>693</v>
      </c>
      <c r="G1809" s="91"/>
      <c r="H1809" s="19">
        <v>11.48</v>
      </c>
    </row>
    <row r="1810" spans="1:8" ht="15" customHeight="1" x14ac:dyDescent="0.25">
      <c r="A1810" s="45"/>
      <c r="B1810" s="45"/>
      <c r="C1810" s="45"/>
      <c r="D1810" s="45"/>
      <c r="E1810" s="45"/>
      <c r="F1810" s="91" t="s">
        <v>694</v>
      </c>
      <c r="G1810" s="91"/>
      <c r="H1810" s="19">
        <v>57.32</v>
      </c>
    </row>
    <row r="1811" spans="1:8" ht="15" customHeight="1" x14ac:dyDescent="0.25">
      <c r="A1811" s="45"/>
      <c r="B1811" s="45"/>
      <c r="C1811" s="45"/>
      <c r="D1811" s="45"/>
      <c r="E1811" s="45"/>
      <c r="F1811" s="91" t="s">
        <v>695</v>
      </c>
      <c r="G1811" s="91"/>
      <c r="H1811" s="19">
        <v>57.32</v>
      </c>
    </row>
    <row r="1812" spans="1:8" ht="27" customHeight="1" x14ac:dyDescent="0.25">
      <c r="A1812" s="11" t="s">
        <v>633</v>
      </c>
      <c r="B1812" s="11" t="s">
        <v>633</v>
      </c>
      <c r="C1812" s="12" t="s">
        <v>642</v>
      </c>
      <c r="D1812" s="11" t="s">
        <v>16</v>
      </c>
      <c r="E1812" s="11" t="s">
        <v>47</v>
      </c>
      <c r="F1812" s="11"/>
      <c r="G1812" s="13">
        <v>45.84</v>
      </c>
      <c r="H1812" s="13">
        <v>137.52000000000001</v>
      </c>
    </row>
    <row r="1813" spans="1:8" ht="15" customHeight="1" x14ac:dyDescent="0.25">
      <c r="A1813" s="14" t="s">
        <v>633</v>
      </c>
      <c r="B1813" s="14" t="s">
        <v>1341</v>
      </c>
      <c r="C1813" s="15" t="s">
        <v>1342</v>
      </c>
      <c r="D1813" s="16" t="s">
        <v>16</v>
      </c>
      <c r="E1813" s="16" t="s">
        <v>683</v>
      </c>
      <c r="F1813" s="17">
        <v>1</v>
      </c>
      <c r="G1813" s="18">
        <v>36.75</v>
      </c>
      <c r="H1813" s="18">
        <v>36.75</v>
      </c>
    </row>
    <row r="1814" spans="1:8" ht="21" customHeight="1" x14ac:dyDescent="0.25">
      <c r="A1814" s="14" t="s">
        <v>633</v>
      </c>
      <c r="B1814" s="14" t="s">
        <v>814</v>
      </c>
      <c r="C1814" s="15" t="s">
        <v>815</v>
      </c>
      <c r="D1814" s="16" t="s">
        <v>16</v>
      </c>
      <c r="E1814" s="16" t="s">
        <v>714</v>
      </c>
      <c r="F1814" s="17">
        <v>0.17886249000000001</v>
      </c>
      <c r="G1814" s="18">
        <v>22.86</v>
      </c>
      <c r="H1814" s="18">
        <v>4.08</v>
      </c>
    </row>
    <row r="1815" spans="1:8" ht="15" customHeight="1" x14ac:dyDescent="0.25">
      <c r="A1815" s="14" t="s">
        <v>633</v>
      </c>
      <c r="B1815" s="14" t="s">
        <v>750</v>
      </c>
      <c r="C1815" s="15" t="s">
        <v>751</v>
      </c>
      <c r="D1815" s="16" t="s">
        <v>16</v>
      </c>
      <c r="E1815" s="16" t="s">
        <v>714</v>
      </c>
      <c r="F1815" s="17">
        <v>0.17945950999999999</v>
      </c>
      <c r="G1815" s="18">
        <v>27.96</v>
      </c>
      <c r="H1815" s="18">
        <v>5.01</v>
      </c>
    </row>
    <row r="1816" spans="1:8" ht="15" customHeight="1" x14ac:dyDescent="0.25">
      <c r="A1816" s="45"/>
      <c r="B1816" s="45"/>
      <c r="C1816" s="45"/>
      <c r="D1816" s="45"/>
      <c r="E1816" s="45"/>
      <c r="F1816" s="91" t="s">
        <v>692</v>
      </c>
      <c r="G1816" s="91"/>
      <c r="H1816" s="19">
        <v>45.84</v>
      </c>
    </row>
    <row r="1817" spans="1:8" ht="15" customHeight="1" x14ac:dyDescent="0.25">
      <c r="A1817" s="45"/>
      <c r="B1817" s="45"/>
      <c r="C1817" s="45"/>
      <c r="D1817" s="45"/>
      <c r="E1817" s="45"/>
      <c r="F1817" s="91" t="s">
        <v>693</v>
      </c>
      <c r="G1817" s="91"/>
      <c r="H1817" s="19">
        <v>11.48</v>
      </c>
    </row>
    <row r="1818" spans="1:8" ht="15" customHeight="1" x14ac:dyDescent="0.25">
      <c r="A1818" s="45"/>
      <c r="B1818" s="45"/>
      <c r="C1818" s="45"/>
      <c r="D1818" s="45"/>
      <c r="E1818" s="45"/>
      <c r="F1818" s="91" t="s">
        <v>694</v>
      </c>
      <c r="G1818" s="91"/>
      <c r="H1818" s="19">
        <v>57.32</v>
      </c>
    </row>
    <row r="1819" spans="1:8" ht="15" customHeight="1" x14ac:dyDescent="0.25">
      <c r="A1819" s="45"/>
      <c r="B1819" s="45"/>
      <c r="C1819" s="45"/>
      <c r="D1819" s="45"/>
      <c r="E1819" s="45"/>
      <c r="F1819" s="91" t="s">
        <v>695</v>
      </c>
      <c r="G1819" s="91"/>
      <c r="H1819" s="19">
        <v>171.96</v>
      </c>
    </row>
    <row r="1820" spans="1:8" ht="20.100000000000001" customHeight="1" x14ac:dyDescent="0.25">
      <c r="A1820" s="11" t="s">
        <v>644</v>
      </c>
      <c r="B1820" s="11" t="s">
        <v>644</v>
      </c>
      <c r="C1820" s="12" t="s">
        <v>645</v>
      </c>
      <c r="D1820" s="11" t="s">
        <v>16</v>
      </c>
      <c r="E1820" s="11" t="s">
        <v>47</v>
      </c>
      <c r="F1820" s="11"/>
      <c r="G1820" s="13">
        <v>199.78</v>
      </c>
      <c r="H1820" s="13">
        <v>599.34</v>
      </c>
    </row>
    <row r="1821" spans="1:8" ht="15" customHeight="1" x14ac:dyDescent="0.25">
      <c r="A1821" s="14" t="s">
        <v>644</v>
      </c>
      <c r="B1821" s="14" t="s">
        <v>1343</v>
      </c>
      <c r="C1821" s="15" t="s">
        <v>1344</v>
      </c>
      <c r="D1821" s="16" t="s">
        <v>16</v>
      </c>
      <c r="E1821" s="16" t="s">
        <v>683</v>
      </c>
      <c r="F1821" s="17">
        <v>2</v>
      </c>
      <c r="G1821" s="18">
        <v>1.3</v>
      </c>
      <c r="H1821" s="18">
        <v>2.6</v>
      </c>
    </row>
    <row r="1822" spans="1:8" ht="15" customHeight="1" x14ac:dyDescent="0.25">
      <c r="A1822" s="14" t="s">
        <v>644</v>
      </c>
      <c r="B1822" s="14" t="s">
        <v>1345</v>
      </c>
      <c r="C1822" s="15" t="s">
        <v>1346</v>
      </c>
      <c r="D1822" s="16" t="s">
        <v>16</v>
      </c>
      <c r="E1822" s="16" t="s">
        <v>683</v>
      </c>
      <c r="F1822" s="17">
        <v>1</v>
      </c>
      <c r="G1822" s="18">
        <v>179</v>
      </c>
      <c r="H1822" s="18">
        <v>179</v>
      </c>
    </row>
    <row r="1823" spans="1:8" ht="21" customHeight="1" x14ac:dyDescent="0.25">
      <c r="A1823" s="14" t="s">
        <v>644</v>
      </c>
      <c r="B1823" s="14" t="s">
        <v>814</v>
      </c>
      <c r="C1823" s="15" t="s">
        <v>815</v>
      </c>
      <c r="D1823" s="16" t="s">
        <v>16</v>
      </c>
      <c r="E1823" s="16" t="s">
        <v>714</v>
      </c>
      <c r="F1823" s="17">
        <v>0.35552563999999998</v>
      </c>
      <c r="G1823" s="18">
        <v>22.86</v>
      </c>
      <c r="H1823" s="18">
        <v>8.1199999999999992</v>
      </c>
    </row>
    <row r="1824" spans="1:8" ht="15" customHeight="1" x14ac:dyDescent="0.25">
      <c r="A1824" s="14" t="s">
        <v>644</v>
      </c>
      <c r="B1824" s="14" t="s">
        <v>750</v>
      </c>
      <c r="C1824" s="15" t="s">
        <v>751</v>
      </c>
      <c r="D1824" s="16" t="s">
        <v>16</v>
      </c>
      <c r="E1824" s="16" t="s">
        <v>714</v>
      </c>
      <c r="F1824" s="17">
        <v>0.36013946000000002</v>
      </c>
      <c r="G1824" s="18">
        <v>27.96</v>
      </c>
      <c r="H1824" s="18">
        <v>10.06</v>
      </c>
    </row>
    <row r="1825" spans="1:8" ht="15" customHeight="1" x14ac:dyDescent="0.25">
      <c r="A1825" s="45"/>
      <c r="B1825" s="45"/>
      <c r="C1825" s="45"/>
      <c r="D1825" s="45"/>
      <c r="E1825" s="45"/>
      <c r="F1825" s="91" t="s">
        <v>692</v>
      </c>
      <c r="G1825" s="91"/>
      <c r="H1825" s="19">
        <v>199.78</v>
      </c>
    </row>
    <row r="1826" spans="1:8" ht="15" customHeight="1" x14ac:dyDescent="0.25">
      <c r="A1826" s="45"/>
      <c r="B1826" s="45"/>
      <c r="C1826" s="45"/>
      <c r="D1826" s="45"/>
      <c r="E1826" s="45"/>
      <c r="F1826" s="91" t="s">
        <v>693</v>
      </c>
      <c r="G1826" s="91"/>
      <c r="H1826" s="19">
        <v>50.04</v>
      </c>
    </row>
    <row r="1827" spans="1:8" ht="15" customHeight="1" x14ac:dyDescent="0.25">
      <c r="A1827" s="45"/>
      <c r="B1827" s="45"/>
      <c r="C1827" s="45"/>
      <c r="D1827" s="45"/>
      <c r="E1827" s="45"/>
      <c r="F1827" s="91" t="s">
        <v>694</v>
      </c>
      <c r="G1827" s="91"/>
      <c r="H1827" s="19">
        <v>249.82</v>
      </c>
    </row>
    <row r="1828" spans="1:8" ht="15" customHeight="1" x14ac:dyDescent="0.25">
      <c r="A1828" s="45"/>
      <c r="B1828" s="45"/>
      <c r="C1828" s="45"/>
      <c r="D1828" s="45"/>
      <c r="E1828" s="45"/>
      <c r="F1828" s="91" t="s">
        <v>695</v>
      </c>
      <c r="G1828" s="91"/>
      <c r="H1828" s="19">
        <v>749.46</v>
      </c>
    </row>
    <row r="1829" spans="1:8" ht="20.100000000000001" customHeight="1" x14ac:dyDescent="0.25">
      <c r="A1829" s="11" t="s">
        <v>649</v>
      </c>
      <c r="B1829" s="11" t="s">
        <v>649</v>
      </c>
      <c r="C1829" s="12" t="s">
        <v>650</v>
      </c>
      <c r="D1829" s="11" t="s">
        <v>16</v>
      </c>
      <c r="E1829" s="11" t="s">
        <v>26</v>
      </c>
      <c r="F1829" s="11"/>
      <c r="G1829" s="13">
        <v>8.18</v>
      </c>
      <c r="H1829" s="13">
        <v>2866.19</v>
      </c>
    </row>
    <row r="1830" spans="1:8" ht="15" customHeight="1" x14ac:dyDescent="0.25">
      <c r="A1830" s="14" t="s">
        <v>649</v>
      </c>
      <c r="B1830" s="14" t="s">
        <v>715</v>
      </c>
      <c r="C1830" s="15" t="s">
        <v>716</v>
      </c>
      <c r="D1830" s="16" t="s">
        <v>16</v>
      </c>
      <c r="E1830" s="16" t="s">
        <v>714</v>
      </c>
      <c r="F1830" s="17">
        <v>0.35826771000000002</v>
      </c>
      <c r="G1830" s="18">
        <v>22.86</v>
      </c>
      <c r="H1830" s="18">
        <v>8.18</v>
      </c>
    </row>
    <row r="1831" spans="1:8" ht="15" customHeight="1" x14ac:dyDescent="0.25">
      <c r="A1831" s="45"/>
      <c r="B1831" s="45"/>
      <c r="C1831" s="45"/>
      <c r="D1831" s="45"/>
      <c r="E1831" s="45"/>
      <c r="F1831" s="91" t="s">
        <v>692</v>
      </c>
      <c r="G1831" s="91"/>
      <c r="H1831" s="19">
        <v>8.18</v>
      </c>
    </row>
    <row r="1832" spans="1:8" ht="15" customHeight="1" x14ac:dyDescent="0.25">
      <c r="A1832" s="45"/>
      <c r="B1832" s="45"/>
      <c r="C1832" s="45"/>
      <c r="D1832" s="45"/>
      <c r="E1832" s="45"/>
      <c r="F1832" s="91" t="s">
        <v>693</v>
      </c>
      <c r="G1832" s="91"/>
      <c r="H1832" s="19">
        <v>2.0499999999999998</v>
      </c>
    </row>
    <row r="1833" spans="1:8" ht="15" customHeight="1" x14ac:dyDescent="0.25">
      <c r="A1833" s="45"/>
      <c r="B1833" s="45"/>
      <c r="C1833" s="45"/>
      <c r="D1833" s="45"/>
      <c r="E1833" s="45"/>
      <c r="F1833" s="91" t="s">
        <v>694</v>
      </c>
      <c r="G1833" s="91"/>
      <c r="H1833" s="19">
        <v>10.23</v>
      </c>
    </row>
    <row r="1834" spans="1:8" ht="15" customHeight="1" x14ac:dyDescent="0.25">
      <c r="A1834" s="45"/>
      <c r="B1834" s="45"/>
      <c r="C1834" s="45"/>
      <c r="D1834" s="45"/>
      <c r="E1834" s="45"/>
      <c r="F1834" s="91" t="s">
        <v>695</v>
      </c>
      <c r="G1834" s="91"/>
      <c r="H1834" s="19">
        <v>3584.49</v>
      </c>
    </row>
    <row r="1835" spans="1:8" ht="20.100000000000001" customHeight="1" x14ac:dyDescent="0.25">
      <c r="A1835" s="11" t="s">
        <v>652</v>
      </c>
      <c r="B1835" s="11" t="s">
        <v>652</v>
      </c>
      <c r="C1835" s="12" t="s">
        <v>653</v>
      </c>
      <c r="D1835" s="11" t="s">
        <v>16</v>
      </c>
      <c r="E1835" s="11" t="s">
        <v>17</v>
      </c>
      <c r="F1835" s="11"/>
      <c r="G1835" s="13">
        <v>2779.15</v>
      </c>
      <c r="H1835" s="13">
        <v>2779.15</v>
      </c>
    </row>
    <row r="1836" spans="1:8" ht="15" customHeight="1" x14ac:dyDescent="0.25">
      <c r="A1836" s="14" t="s">
        <v>652</v>
      </c>
      <c r="B1836" s="14" t="s">
        <v>1347</v>
      </c>
      <c r="C1836" s="15" t="s">
        <v>1348</v>
      </c>
      <c r="D1836" s="16" t="s">
        <v>16</v>
      </c>
      <c r="E1836" s="16" t="s">
        <v>683</v>
      </c>
      <c r="F1836" s="17">
        <v>3</v>
      </c>
      <c r="G1836" s="18">
        <v>618.64</v>
      </c>
      <c r="H1836" s="18">
        <v>1855.92</v>
      </c>
    </row>
    <row r="1837" spans="1:8" ht="15" customHeight="1" x14ac:dyDescent="0.25">
      <c r="A1837" s="14" t="s">
        <v>652</v>
      </c>
      <c r="B1837" s="14" t="s">
        <v>1349</v>
      </c>
      <c r="C1837" s="15" t="s">
        <v>1350</v>
      </c>
      <c r="D1837" s="16" t="s">
        <v>16</v>
      </c>
      <c r="E1837" s="16" t="s">
        <v>705</v>
      </c>
      <c r="F1837" s="17">
        <v>6.47741115</v>
      </c>
      <c r="G1837" s="18">
        <v>44.84</v>
      </c>
      <c r="H1837" s="18">
        <v>290.44</v>
      </c>
    </row>
    <row r="1838" spans="1:8" ht="21" customHeight="1" x14ac:dyDescent="0.25">
      <c r="A1838" s="14" t="s">
        <v>652</v>
      </c>
      <c r="B1838" s="14" t="s">
        <v>1351</v>
      </c>
      <c r="C1838" s="15" t="s">
        <v>1352</v>
      </c>
      <c r="D1838" s="16" t="s">
        <v>16</v>
      </c>
      <c r="E1838" s="16" t="s">
        <v>764</v>
      </c>
      <c r="F1838" s="17">
        <v>0.68586714000000004</v>
      </c>
      <c r="G1838" s="18">
        <v>881.89</v>
      </c>
      <c r="H1838" s="18">
        <v>604.85</v>
      </c>
    </row>
    <row r="1839" spans="1:8" ht="15" customHeight="1" x14ac:dyDescent="0.25">
      <c r="A1839" s="14" t="s">
        <v>652</v>
      </c>
      <c r="B1839" s="14" t="s">
        <v>77</v>
      </c>
      <c r="C1839" s="15" t="s">
        <v>826</v>
      </c>
      <c r="D1839" s="16" t="s">
        <v>16</v>
      </c>
      <c r="E1839" s="16" t="s">
        <v>764</v>
      </c>
      <c r="F1839" s="17">
        <v>0.16194085</v>
      </c>
      <c r="G1839" s="18">
        <v>81.84</v>
      </c>
      <c r="H1839" s="18">
        <v>13.25</v>
      </c>
    </row>
    <row r="1840" spans="1:8" ht="21" customHeight="1" x14ac:dyDescent="0.25">
      <c r="A1840" s="14" t="s">
        <v>652</v>
      </c>
      <c r="B1840" s="14" t="s">
        <v>1353</v>
      </c>
      <c r="C1840" s="15" t="s">
        <v>1354</v>
      </c>
      <c r="D1840" s="16" t="s">
        <v>16</v>
      </c>
      <c r="E1840" s="16" t="s">
        <v>764</v>
      </c>
      <c r="F1840" s="17">
        <v>0.16194085</v>
      </c>
      <c r="G1840" s="18">
        <v>90.74</v>
      </c>
      <c r="H1840" s="18">
        <v>14.69</v>
      </c>
    </row>
    <row r="1841" spans="1:8" ht="15" customHeight="1" x14ac:dyDescent="0.25">
      <c r="A1841" s="45"/>
      <c r="B1841" s="45"/>
      <c r="C1841" s="45"/>
      <c r="D1841" s="45"/>
      <c r="E1841" s="45"/>
      <c r="F1841" s="91" t="s">
        <v>692</v>
      </c>
      <c r="G1841" s="91"/>
      <c r="H1841" s="19">
        <v>2779.15</v>
      </c>
    </row>
    <row r="1842" spans="1:8" ht="15" customHeight="1" x14ac:dyDescent="0.25">
      <c r="A1842" s="45"/>
      <c r="B1842" s="45"/>
      <c r="C1842" s="45"/>
      <c r="D1842" s="45"/>
      <c r="E1842" s="45"/>
      <c r="F1842" s="91" t="s">
        <v>693</v>
      </c>
      <c r="G1842" s="91"/>
      <c r="H1842" s="19">
        <v>696.18</v>
      </c>
    </row>
    <row r="1843" spans="1:8" ht="15" customHeight="1" x14ac:dyDescent="0.25">
      <c r="A1843" s="45"/>
      <c r="B1843" s="45"/>
      <c r="C1843" s="45"/>
      <c r="D1843" s="45"/>
      <c r="E1843" s="45"/>
      <c r="F1843" s="91" t="s">
        <v>694</v>
      </c>
      <c r="G1843" s="91"/>
      <c r="H1843" s="19">
        <v>3475.33</v>
      </c>
    </row>
    <row r="1844" spans="1:8" ht="15" customHeight="1" x14ac:dyDescent="0.25">
      <c r="A1844" s="45"/>
      <c r="B1844" s="45"/>
      <c r="C1844" s="45"/>
      <c r="D1844" s="45"/>
      <c r="E1844" s="45"/>
      <c r="F1844" s="91" t="s">
        <v>695</v>
      </c>
      <c r="G1844" s="91"/>
      <c r="H1844" s="19">
        <v>3475.33</v>
      </c>
    </row>
    <row r="1845" spans="1:8" ht="20.100000000000001" customHeight="1" x14ac:dyDescent="0.25">
      <c r="A1845" s="11" t="s">
        <v>655</v>
      </c>
      <c r="B1845" s="11" t="s">
        <v>655</v>
      </c>
      <c r="C1845" s="12" t="s">
        <v>656</v>
      </c>
      <c r="D1845" s="11" t="s">
        <v>16</v>
      </c>
      <c r="E1845" s="11" t="s">
        <v>26</v>
      </c>
      <c r="F1845" s="11"/>
      <c r="G1845" s="13">
        <v>375.1</v>
      </c>
      <c r="H1845" s="13">
        <v>21984.61</v>
      </c>
    </row>
    <row r="1846" spans="1:8" ht="21" customHeight="1" x14ac:dyDescent="0.25">
      <c r="A1846" s="14" t="s">
        <v>655</v>
      </c>
      <c r="B1846" s="14" t="s">
        <v>1355</v>
      </c>
      <c r="C1846" s="15" t="s">
        <v>1356</v>
      </c>
      <c r="D1846" s="16" t="s">
        <v>16</v>
      </c>
      <c r="E1846" s="16" t="s">
        <v>835</v>
      </c>
      <c r="F1846" s="17">
        <v>1.5</v>
      </c>
      <c r="G1846" s="18">
        <v>58.8</v>
      </c>
      <c r="H1846" s="18">
        <v>88.2</v>
      </c>
    </row>
    <row r="1847" spans="1:8" ht="15" customHeight="1" x14ac:dyDescent="0.25">
      <c r="A1847" s="14" t="s">
        <v>655</v>
      </c>
      <c r="B1847" s="14" t="s">
        <v>1357</v>
      </c>
      <c r="C1847" s="15" t="s">
        <v>1358</v>
      </c>
      <c r="D1847" s="16" t="s">
        <v>16</v>
      </c>
      <c r="E1847" s="16" t="s">
        <v>683</v>
      </c>
      <c r="F1847" s="17">
        <v>20</v>
      </c>
      <c r="G1847" s="18">
        <v>6.1</v>
      </c>
      <c r="H1847" s="18">
        <v>122</v>
      </c>
    </row>
    <row r="1848" spans="1:8" ht="21" customHeight="1" x14ac:dyDescent="0.25">
      <c r="A1848" s="14" t="s">
        <v>655</v>
      </c>
      <c r="B1848" s="14" t="s">
        <v>1359</v>
      </c>
      <c r="C1848" s="15" t="s">
        <v>1360</v>
      </c>
      <c r="D1848" s="16" t="s">
        <v>16</v>
      </c>
      <c r="E1848" s="16" t="s">
        <v>705</v>
      </c>
      <c r="F1848" s="17">
        <v>1</v>
      </c>
      <c r="G1848" s="18">
        <v>47.88</v>
      </c>
      <c r="H1848" s="18">
        <v>47.88</v>
      </c>
    </row>
    <row r="1849" spans="1:8" ht="21" customHeight="1" x14ac:dyDescent="0.25">
      <c r="A1849" s="14" t="s">
        <v>655</v>
      </c>
      <c r="B1849" s="14" t="s">
        <v>814</v>
      </c>
      <c r="C1849" s="15" t="s">
        <v>815</v>
      </c>
      <c r="D1849" s="16" t="s">
        <v>16</v>
      </c>
      <c r="E1849" s="16" t="s">
        <v>714</v>
      </c>
      <c r="F1849" s="17">
        <v>2.2449284</v>
      </c>
      <c r="G1849" s="18">
        <v>22.86</v>
      </c>
      <c r="H1849" s="18">
        <v>51.31</v>
      </c>
    </row>
    <row r="1850" spans="1:8" ht="15" customHeight="1" x14ac:dyDescent="0.25">
      <c r="A1850" s="14" t="s">
        <v>655</v>
      </c>
      <c r="B1850" s="14" t="s">
        <v>750</v>
      </c>
      <c r="C1850" s="15" t="s">
        <v>751</v>
      </c>
      <c r="D1850" s="16" t="s">
        <v>16</v>
      </c>
      <c r="E1850" s="16" t="s">
        <v>714</v>
      </c>
      <c r="F1850" s="17">
        <v>0.89797136</v>
      </c>
      <c r="G1850" s="18">
        <v>27.96</v>
      </c>
      <c r="H1850" s="18">
        <v>25.1</v>
      </c>
    </row>
    <row r="1851" spans="1:8" ht="21" customHeight="1" x14ac:dyDescent="0.25">
      <c r="A1851" s="14" t="s">
        <v>655</v>
      </c>
      <c r="B1851" s="14" t="s">
        <v>1329</v>
      </c>
      <c r="C1851" s="15" t="s">
        <v>1330</v>
      </c>
      <c r="D1851" s="16" t="s">
        <v>16</v>
      </c>
      <c r="E1851" s="16" t="s">
        <v>714</v>
      </c>
      <c r="F1851" s="17">
        <v>1.3469570399999999</v>
      </c>
      <c r="G1851" s="18">
        <v>27.78</v>
      </c>
      <c r="H1851" s="18">
        <v>37.409999999999997</v>
      </c>
    </row>
    <row r="1852" spans="1:8" ht="15" customHeight="1" x14ac:dyDescent="0.25">
      <c r="A1852" s="14" t="s">
        <v>655</v>
      </c>
      <c r="B1852" s="14" t="s">
        <v>1262</v>
      </c>
      <c r="C1852" s="15" t="s">
        <v>1263</v>
      </c>
      <c r="D1852" s="16" t="s">
        <v>16</v>
      </c>
      <c r="E1852" s="16" t="s">
        <v>764</v>
      </c>
      <c r="F1852" s="17">
        <v>5.3878199999999998E-3</v>
      </c>
      <c r="G1852" s="18">
        <v>594.19000000000005</v>
      </c>
      <c r="H1852" s="18">
        <v>3.2</v>
      </c>
    </row>
    <row r="1853" spans="1:8" ht="15" customHeight="1" x14ac:dyDescent="0.25">
      <c r="A1853" s="45"/>
      <c r="B1853" s="45"/>
      <c r="C1853" s="45"/>
      <c r="D1853" s="45"/>
      <c r="E1853" s="45"/>
      <c r="F1853" s="91" t="s">
        <v>692</v>
      </c>
      <c r="G1853" s="91"/>
      <c r="H1853" s="19">
        <v>375.1</v>
      </c>
    </row>
    <row r="1854" spans="1:8" ht="15" customHeight="1" x14ac:dyDescent="0.25">
      <c r="A1854" s="45"/>
      <c r="B1854" s="45"/>
      <c r="C1854" s="45"/>
      <c r="D1854" s="45"/>
      <c r="E1854" s="45"/>
      <c r="F1854" s="91" t="s">
        <v>693</v>
      </c>
      <c r="G1854" s="91"/>
      <c r="H1854" s="19">
        <v>93.96</v>
      </c>
    </row>
    <row r="1855" spans="1:8" ht="15" customHeight="1" x14ac:dyDescent="0.25">
      <c r="A1855" s="45"/>
      <c r="B1855" s="45"/>
      <c r="C1855" s="45"/>
      <c r="D1855" s="45"/>
      <c r="E1855" s="45"/>
      <c r="F1855" s="91" t="s">
        <v>694</v>
      </c>
      <c r="G1855" s="91"/>
      <c r="H1855" s="19">
        <v>469.06</v>
      </c>
    </row>
    <row r="1856" spans="1:8" ht="15" customHeight="1" x14ac:dyDescent="0.25">
      <c r="A1856" s="45"/>
      <c r="B1856" s="45"/>
      <c r="C1856" s="45"/>
      <c r="D1856" s="45"/>
      <c r="E1856" s="45"/>
      <c r="F1856" s="91" t="s">
        <v>695</v>
      </c>
      <c r="G1856" s="91"/>
      <c r="H1856" s="19">
        <v>27491.61</v>
      </c>
    </row>
    <row r="1857" spans="1:8" ht="20.100000000000001" customHeight="1" x14ac:dyDescent="0.25">
      <c r="A1857" s="11" t="s">
        <v>658</v>
      </c>
      <c r="B1857" s="11" t="s">
        <v>658</v>
      </c>
      <c r="C1857" s="12" t="s">
        <v>659</v>
      </c>
      <c r="D1857" s="11" t="s">
        <v>16</v>
      </c>
      <c r="E1857" s="11" t="s">
        <v>26</v>
      </c>
      <c r="F1857" s="11"/>
      <c r="G1857" s="13">
        <v>32.020000000000003</v>
      </c>
      <c r="H1857" s="13">
        <v>35611.68</v>
      </c>
    </row>
    <row r="1858" spans="1:8" ht="15" customHeight="1" x14ac:dyDescent="0.25">
      <c r="A1858" s="14" t="s">
        <v>658</v>
      </c>
      <c r="B1858" s="14" t="s">
        <v>1361</v>
      </c>
      <c r="C1858" s="15" t="s">
        <v>1362</v>
      </c>
      <c r="D1858" s="16" t="s">
        <v>16</v>
      </c>
      <c r="E1858" s="16" t="s">
        <v>705</v>
      </c>
      <c r="F1858" s="17">
        <v>1.05</v>
      </c>
      <c r="G1858" s="18">
        <v>12.98</v>
      </c>
      <c r="H1858" s="18">
        <v>13.62</v>
      </c>
    </row>
    <row r="1859" spans="1:8" ht="15" customHeight="1" x14ac:dyDescent="0.25">
      <c r="A1859" s="14" t="s">
        <v>658</v>
      </c>
      <c r="B1859" s="14" t="s">
        <v>1363</v>
      </c>
      <c r="C1859" s="15" t="s">
        <v>1364</v>
      </c>
      <c r="D1859" s="16" t="s">
        <v>16</v>
      </c>
      <c r="E1859" s="16" t="s">
        <v>764</v>
      </c>
      <c r="F1859" s="17">
        <v>0.05</v>
      </c>
      <c r="G1859" s="18">
        <v>120.83</v>
      </c>
      <c r="H1859" s="18">
        <v>6.04</v>
      </c>
    </row>
    <row r="1860" spans="1:8" ht="15" customHeight="1" x14ac:dyDescent="0.25">
      <c r="A1860" s="14" t="s">
        <v>658</v>
      </c>
      <c r="B1860" s="14" t="s">
        <v>1365</v>
      </c>
      <c r="C1860" s="15" t="s">
        <v>1366</v>
      </c>
      <c r="D1860" s="16" t="s">
        <v>16</v>
      </c>
      <c r="E1860" s="16" t="s">
        <v>714</v>
      </c>
      <c r="F1860" s="17">
        <v>0.26853898999999998</v>
      </c>
      <c r="G1860" s="18">
        <v>23.22</v>
      </c>
      <c r="H1860" s="18">
        <v>6.23</v>
      </c>
    </row>
    <row r="1861" spans="1:8" ht="15" customHeight="1" x14ac:dyDescent="0.25">
      <c r="A1861" s="14" t="s">
        <v>658</v>
      </c>
      <c r="B1861" s="14" t="s">
        <v>715</v>
      </c>
      <c r="C1861" s="15" t="s">
        <v>716</v>
      </c>
      <c r="D1861" s="16" t="s">
        <v>16</v>
      </c>
      <c r="E1861" s="16" t="s">
        <v>714</v>
      </c>
      <c r="F1861" s="17">
        <v>0.26853898999999998</v>
      </c>
      <c r="G1861" s="18">
        <v>22.86</v>
      </c>
      <c r="H1861" s="18">
        <v>6.13</v>
      </c>
    </row>
    <row r="1862" spans="1:8" ht="15" customHeight="1" x14ac:dyDescent="0.25">
      <c r="A1862" s="45"/>
      <c r="B1862" s="45"/>
      <c r="C1862" s="45"/>
      <c r="D1862" s="45"/>
      <c r="E1862" s="45"/>
      <c r="F1862" s="91" t="s">
        <v>692</v>
      </c>
      <c r="G1862" s="91"/>
      <c r="H1862" s="19">
        <v>32.020000000000003</v>
      </c>
    </row>
    <row r="1863" spans="1:8" ht="15" customHeight="1" x14ac:dyDescent="0.25">
      <c r="A1863" s="45"/>
      <c r="B1863" s="45"/>
      <c r="C1863" s="45"/>
      <c r="D1863" s="45"/>
      <c r="E1863" s="45"/>
      <c r="F1863" s="91" t="s">
        <v>693</v>
      </c>
      <c r="G1863" s="91"/>
      <c r="H1863" s="19">
        <v>8.02</v>
      </c>
    </row>
    <row r="1864" spans="1:8" ht="15" customHeight="1" x14ac:dyDescent="0.25">
      <c r="A1864" s="45"/>
      <c r="B1864" s="45"/>
      <c r="C1864" s="45"/>
      <c r="D1864" s="45"/>
      <c r="E1864" s="45"/>
      <c r="F1864" s="91" t="s">
        <v>694</v>
      </c>
      <c r="G1864" s="91"/>
      <c r="H1864" s="19">
        <v>40.04</v>
      </c>
    </row>
    <row r="1865" spans="1:8" ht="15" customHeight="1" x14ac:dyDescent="0.25">
      <c r="A1865" s="45"/>
      <c r="B1865" s="45"/>
      <c r="C1865" s="45"/>
      <c r="D1865" s="45"/>
      <c r="E1865" s="45"/>
      <c r="F1865" s="91" t="s">
        <v>695</v>
      </c>
      <c r="G1865" s="91"/>
      <c r="H1865" s="19">
        <v>44531.29</v>
      </c>
    </row>
    <row r="1866" spans="1:8" ht="20.100000000000001" customHeight="1" x14ac:dyDescent="0.25">
      <c r="A1866" s="11" t="s">
        <v>661</v>
      </c>
      <c r="B1866" s="11" t="s">
        <v>661</v>
      </c>
      <c r="C1866" s="12" t="s">
        <v>662</v>
      </c>
      <c r="D1866" s="11" t="s">
        <v>16</v>
      </c>
      <c r="E1866" s="11" t="s">
        <v>26</v>
      </c>
      <c r="F1866" s="11"/>
      <c r="G1866" s="13">
        <v>640.54</v>
      </c>
      <c r="H1866" s="13">
        <v>2459.67</v>
      </c>
    </row>
    <row r="1867" spans="1:8" ht="21" customHeight="1" x14ac:dyDescent="0.25">
      <c r="A1867" s="14" t="s">
        <v>661</v>
      </c>
      <c r="B1867" s="14" t="s">
        <v>1367</v>
      </c>
      <c r="C1867" s="15" t="s">
        <v>1368</v>
      </c>
      <c r="D1867" s="16" t="s">
        <v>16</v>
      </c>
      <c r="E1867" s="16" t="s">
        <v>705</v>
      </c>
      <c r="F1867" s="17">
        <v>1</v>
      </c>
      <c r="G1867" s="18">
        <v>454.98</v>
      </c>
      <c r="H1867" s="18">
        <v>454.98</v>
      </c>
    </row>
    <row r="1868" spans="1:8" ht="21" customHeight="1" x14ac:dyDescent="0.25">
      <c r="A1868" s="14" t="s">
        <v>661</v>
      </c>
      <c r="B1868" s="14" t="s">
        <v>1369</v>
      </c>
      <c r="C1868" s="15" t="s">
        <v>1370</v>
      </c>
      <c r="D1868" s="16" t="s">
        <v>16</v>
      </c>
      <c r="E1868" s="16" t="s">
        <v>714</v>
      </c>
      <c r="F1868" s="17">
        <v>3.8481765000000001</v>
      </c>
      <c r="G1868" s="18">
        <v>21.63</v>
      </c>
      <c r="H1868" s="18">
        <v>83.23</v>
      </c>
    </row>
    <row r="1869" spans="1:8" ht="15" customHeight="1" x14ac:dyDescent="0.25">
      <c r="A1869" s="14" t="s">
        <v>661</v>
      </c>
      <c r="B1869" s="14" t="s">
        <v>1371</v>
      </c>
      <c r="C1869" s="15" t="s">
        <v>1372</v>
      </c>
      <c r="D1869" s="16" t="s">
        <v>16</v>
      </c>
      <c r="E1869" s="16" t="s">
        <v>714</v>
      </c>
      <c r="F1869" s="17">
        <v>3.84872506</v>
      </c>
      <c r="G1869" s="18">
        <v>26.59</v>
      </c>
      <c r="H1869" s="18">
        <v>102.33</v>
      </c>
    </row>
    <row r="1870" spans="1:8" ht="15" customHeight="1" x14ac:dyDescent="0.25">
      <c r="A1870" s="45"/>
      <c r="B1870" s="45"/>
      <c r="C1870" s="45"/>
      <c r="D1870" s="45"/>
      <c r="E1870" s="45"/>
      <c r="F1870" s="91" t="s">
        <v>692</v>
      </c>
      <c r="G1870" s="91"/>
      <c r="H1870" s="19">
        <v>640.54</v>
      </c>
    </row>
    <row r="1871" spans="1:8" ht="15" customHeight="1" x14ac:dyDescent="0.25">
      <c r="A1871" s="45"/>
      <c r="B1871" s="45"/>
      <c r="C1871" s="45"/>
      <c r="D1871" s="45"/>
      <c r="E1871" s="45"/>
      <c r="F1871" s="91" t="s">
        <v>693</v>
      </c>
      <c r="G1871" s="91"/>
      <c r="H1871" s="19">
        <v>160.46</v>
      </c>
    </row>
    <row r="1872" spans="1:8" ht="15" customHeight="1" x14ac:dyDescent="0.25">
      <c r="A1872" s="45"/>
      <c r="B1872" s="45"/>
      <c r="C1872" s="45"/>
      <c r="D1872" s="45"/>
      <c r="E1872" s="45"/>
      <c r="F1872" s="91" t="s">
        <v>694</v>
      </c>
      <c r="G1872" s="91"/>
      <c r="H1872" s="19">
        <v>801</v>
      </c>
    </row>
    <row r="1873" spans="1:8" ht="15" customHeight="1" x14ac:dyDescent="0.25">
      <c r="A1873" s="45"/>
      <c r="B1873" s="45"/>
      <c r="C1873" s="45"/>
      <c r="D1873" s="45"/>
      <c r="E1873" s="45"/>
      <c r="F1873" s="91" t="s">
        <v>695</v>
      </c>
      <c r="G1873" s="91"/>
      <c r="H1873" s="19">
        <v>3075.84</v>
      </c>
    </row>
    <row r="1874" spans="1:8" ht="20.100000000000001" customHeight="1" x14ac:dyDescent="0.25">
      <c r="A1874" s="11" t="s">
        <v>664</v>
      </c>
      <c r="B1874" s="11" t="s">
        <v>664</v>
      </c>
      <c r="C1874" s="12" t="s">
        <v>665</v>
      </c>
      <c r="D1874" s="11" t="s">
        <v>16</v>
      </c>
      <c r="E1874" s="11" t="s">
        <v>26</v>
      </c>
      <c r="F1874" s="11"/>
      <c r="G1874" s="13">
        <v>1467.76</v>
      </c>
      <c r="H1874" s="13">
        <v>3302.46</v>
      </c>
    </row>
    <row r="1875" spans="1:8" ht="21" customHeight="1" x14ac:dyDescent="0.25">
      <c r="A1875" s="14" t="s">
        <v>664</v>
      </c>
      <c r="B1875" s="14" t="s">
        <v>1373</v>
      </c>
      <c r="C1875" s="15" t="s">
        <v>1374</v>
      </c>
      <c r="D1875" s="16" t="s">
        <v>16</v>
      </c>
      <c r="E1875" s="16" t="s">
        <v>705</v>
      </c>
      <c r="F1875" s="17">
        <v>1</v>
      </c>
      <c r="G1875" s="18">
        <v>1445.26</v>
      </c>
      <c r="H1875" s="18">
        <v>1445.26</v>
      </c>
    </row>
    <row r="1876" spans="1:8" ht="21" customHeight="1" x14ac:dyDescent="0.25">
      <c r="A1876" s="14" t="s">
        <v>664</v>
      </c>
      <c r="B1876" s="14" t="s">
        <v>1258</v>
      </c>
      <c r="C1876" s="15" t="s">
        <v>1259</v>
      </c>
      <c r="D1876" s="16" t="s">
        <v>16</v>
      </c>
      <c r="E1876" s="16" t="s">
        <v>714</v>
      </c>
      <c r="F1876" s="17">
        <v>0.44430308000000002</v>
      </c>
      <c r="G1876" s="18">
        <v>22.64</v>
      </c>
      <c r="H1876" s="18">
        <v>10.050000000000001</v>
      </c>
    </row>
    <row r="1877" spans="1:8" ht="15" customHeight="1" x14ac:dyDescent="0.25">
      <c r="A1877" s="14" t="s">
        <v>664</v>
      </c>
      <c r="B1877" s="14" t="s">
        <v>712</v>
      </c>
      <c r="C1877" s="15" t="s">
        <v>713</v>
      </c>
      <c r="D1877" s="16" t="s">
        <v>16</v>
      </c>
      <c r="E1877" s="16" t="s">
        <v>714</v>
      </c>
      <c r="F1877" s="17">
        <v>0.45106574999999999</v>
      </c>
      <c r="G1877" s="18">
        <v>27.62</v>
      </c>
      <c r="H1877" s="18">
        <v>12.45</v>
      </c>
    </row>
    <row r="1878" spans="1:8" ht="15" customHeight="1" x14ac:dyDescent="0.25">
      <c r="A1878" s="45"/>
      <c r="B1878" s="45"/>
      <c r="C1878" s="45"/>
      <c r="D1878" s="45"/>
      <c r="E1878" s="45"/>
      <c r="F1878" s="91" t="s">
        <v>692</v>
      </c>
      <c r="G1878" s="91"/>
      <c r="H1878" s="19">
        <v>1467.76</v>
      </c>
    </row>
    <row r="1879" spans="1:8" ht="15" customHeight="1" x14ac:dyDescent="0.25">
      <c r="A1879" s="45"/>
      <c r="B1879" s="45"/>
      <c r="C1879" s="45"/>
      <c r="D1879" s="45"/>
      <c r="E1879" s="45"/>
      <c r="F1879" s="91" t="s">
        <v>693</v>
      </c>
      <c r="G1879" s="91"/>
      <c r="H1879" s="19">
        <v>367.67</v>
      </c>
    </row>
    <row r="1880" spans="1:8" ht="15" customHeight="1" x14ac:dyDescent="0.25">
      <c r="A1880" s="45"/>
      <c r="B1880" s="45"/>
      <c r="C1880" s="45"/>
      <c r="D1880" s="45"/>
      <c r="E1880" s="45"/>
      <c r="F1880" s="91" t="s">
        <v>694</v>
      </c>
      <c r="G1880" s="91"/>
      <c r="H1880" s="19">
        <v>1835.43</v>
      </c>
    </row>
    <row r="1881" spans="1:8" ht="15" customHeight="1" x14ac:dyDescent="0.25">
      <c r="A1881" s="45"/>
      <c r="B1881" s="45"/>
      <c r="C1881" s="45"/>
      <c r="D1881" s="45"/>
      <c r="E1881" s="45"/>
      <c r="F1881" s="91" t="s">
        <v>695</v>
      </c>
      <c r="G1881" s="91"/>
      <c r="H1881" s="19">
        <v>4129.72</v>
      </c>
    </row>
    <row r="1882" spans="1:8" ht="20.100000000000001" customHeight="1" x14ac:dyDescent="0.25">
      <c r="A1882" s="11" t="s">
        <v>667</v>
      </c>
      <c r="B1882" s="11" t="s">
        <v>667</v>
      </c>
      <c r="C1882" s="12" t="s">
        <v>668</v>
      </c>
      <c r="D1882" s="11" t="s">
        <v>16</v>
      </c>
      <c r="E1882" s="11" t="s">
        <v>47</v>
      </c>
      <c r="F1882" s="11"/>
      <c r="G1882" s="13">
        <v>1275.74</v>
      </c>
      <c r="H1882" s="13">
        <v>1275.74</v>
      </c>
    </row>
    <row r="1883" spans="1:8" ht="21" customHeight="1" x14ac:dyDescent="0.25">
      <c r="A1883" s="14" t="s">
        <v>667</v>
      </c>
      <c r="B1883" s="14" t="s">
        <v>1375</v>
      </c>
      <c r="C1883" s="15" t="s">
        <v>1376</v>
      </c>
      <c r="D1883" s="16" t="s">
        <v>16</v>
      </c>
      <c r="E1883" s="16" t="s">
        <v>683</v>
      </c>
      <c r="F1883" s="17">
        <v>1</v>
      </c>
      <c r="G1883" s="18">
        <v>1253</v>
      </c>
      <c r="H1883" s="18">
        <v>1253</v>
      </c>
    </row>
    <row r="1884" spans="1:8" ht="21" customHeight="1" x14ac:dyDescent="0.25">
      <c r="A1884" s="14" t="s">
        <v>667</v>
      </c>
      <c r="B1884" s="14" t="s">
        <v>814</v>
      </c>
      <c r="C1884" s="15" t="s">
        <v>815</v>
      </c>
      <c r="D1884" s="16" t="s">
        <v>16</v>
      </c>
      <c r="E1884" s="16" t="s">
        <v>714</v>
      </c>
      <c r="F1884" s="17">
        <v>0.44437271</v>
      </c>
      <c r="G1884" s="18">
        <v>22.86</v>
      </c>
      <c r="H1884" s="18">
        <v>10.15</v>
      </c>
    </row>
    <row r="1885" spans="1:8" ht="15" customHeight="1" x14ac:dyDescent="0.25">
      <c r="A1885" s="14" t="s">
        <v>667</v>
      </c>
      <c r="B1885" s="14" t="s">
        <v>750</v>
      </c>
      <c r="C1885" s="15" t="s">
        <v>751</v>
      </c>
      <c r="D1885" s="16" t="s">
        <v>16</v>
      </c>
      <c r="E1885" s="16" t="s">
        <v>714</v>
      </c>
      <c r="F1885" s="17">
        <v>0.45058237000000001</v>
      </c>
      <c r="G1885" s="18">
        <v>27.96</v>
      </c>
      <c r="H1885" s="18">
        <v>12.59</v>
      </c>
    </row>
    <row r="1886" spans="1:8" ht="15" customHeight="1" x14ac:dyDescent="0.25">
      <c r="A1886" s="45"/>
      <c r="B1886" s="45"/>
      <c r="C1886" s="45"/>
      <c r="D1886" s="45"/>
      <c r="E1886" s="45"/>
      <c r="F1886" s="91" t="s">
        <v>692</v>
      </c>
      <c r="G1886" s="91"/>
      <c r="H1886" s="19">
        <v>1275.74</v>
      </c>
    </row>
    <row r="1887" spans="1:8" ht="15" customHeight="1" x14ac:dyDescent="0.25">
      <c r="A1887" s="45"/>
      <c r="B1887" s="45"/>
      <c r="C1887" s="45"/>
      <c r="D1887" s="45"/>
      <c r="E1887" s="45"/>
      <c r="F1887" s="91" t="s">
        <v>693</v>
      </c>
      <c r="G1887" s="91"/>
      <c r="H1887" s="19">
        <v>319.57</v>
      </c>
    </row>
    <row r="1888" spans="1:8" ht="15" customHeight="1" x14ac:dyDescent="0.25">
      <c r="A1888" s="45"/>
      <c r="B1888" s="45"/>
      <c r="C1888" s="45"/>
      <c r="D1888" s="45"/>
      <c r="E1888" s="45"/>
      <c r="F1888" s="91" t="s">
        <v>694</v>
      </c>
      <c r="G1888" s="91"/>
      <c r="H1888" s="19">
        <v>1595.31</v>
      </c>
    </row>
    <row r="1889" spans="1:8" ht="15" customHeight="1" x14ac:dyDescent="0.25">
      <c r="A1889" s="45"/>
      <c r="B1889" s="45"/>
      <c r="C1889" s="45"/>
      <c r="D1889" s="45"/>
      <c r="E1889" s="45"/>
      <c r="F1889" s="91" t="s">
        <v>695</v>
      </c>
      <c r="G1889" s="91"/>
      <c r="H1889" s="19">
        <v>1595.31</v>
      </c>
    </row>
    <row r="1890" spans="1:8" ht="20.100000000000001" customHeight="1" x14ac:dyDescent="0.25">
      <c r="A1890" s="11" t="s">
        <v>670</v>
      </c>
      <c r="B1890" s="11" t="s">
        <v>670</v>
      </c>
      <c r="C1890" s="12" t="s">
        <v>671</v>
      </c>
      <c r="D1890" s="11" t="s">
        <v>247</v>
      </c>
      <c r="E1890" s="11" t="s">
        <v>129</v>
      </c>
      <c r="F1890" s="11"/>
      <c r="G1890" s="20">
        <v>10.37</v>
      </c>
      <c r="H1890" s="20">
        <v>1239.42</v>
      </c>
    </row>
    <row r="1891" spans="1:8" ht="15" customHeight="1" x14ac:dyDescent="0.25">
      <c r="A1891" s="14" t="s">
        <v>670</v>
      </c>
      <c r="B1891" s="14" t="s">
        <v>1377</v>
      </c>
      <c r="C1891" s="15" t="s">
        <v>1378</v>
      </c>
      <c r="D1891" s="16" t="s">
        <v>247</v>
      </c>
      <c r="E1891" s="16" t="s">
        <v>699</v>
      </c>
      <c r="F1891" s="17">
        <v>0.10896672</v>
      </c>
      <c r="G1891" s="21">
        <v>24.598400000000002</v>
      </c>
      <c r="H1891" s="21">
        <v>2.6806000000000001</v>
      </c>
    </row>
    <row r="1892" spans="1:8" ht="15" customHeight="1" x14ac:dyDescent="0.25">
      <c r="A1892" s="14" t="s">
        <v>670</v>
      </c>
      <c r="B1892" s="14" t="s">
        <v>919</v>
      </c>
      <c r="C1892" s="15" t="s">
        <v>920</v>
      </c>
      <c r="D1892" s="16" t="s">
        <v>247</v>
      </c>
      <c r="E1892" s="16" t="s">
        <v>699</v>
      </c>
      <c r="F1892" s="17">
        <v>0.28694571000000002</v>
      </c>
      <c r="G1892" s="21">
        <v>18.745799999999999</v>
      </c>
      <c r="H1892" s="21">
        <v>5.3802000000000003</v>
      </c>
    </row>
    <row r="1893" spans="1:8" ht="21" customHeight="1" x14ac:dyDescent="0.25">
      <c r="A1893" s="14" t="s">
        <v>670</v>
      </c>
      <c r="B1893" s="14" t="s">
        <v>1379</v>
      </c>
      <c r="C1893" s="15" t="s">
        <v>1380</v>
      </c>
      <c r="D1893" s="16" t="s">
        <v>247</v>
      </c>
      <c r="E1893" s="16" t="s">
        <v>801</v>
      </c>
      <c r="F1893" s="17">
        <v>4.5402799999999998E-3</v>
      </c>
      <c r="G1893" s="21">
        <v>508.84</v>
      </c>
      <c r="H1893" s="21">
        <v>2.3102999999999998</v>
      </c>
    </row>
    <row r="1894" spans="1:8" ht="15" customHeight="1" x14ac:dyDescent="0.25">
      <c r="A1894" s="45"/>
      <c r="B1894" s="45"/>
      <c r="C1894" s="45"/>
      <c r="D1894" s="45"/>
      <c r="E1894" s="45"/>
      <c r="F1894" s="91" t="s">
        <v>692</v>
      </c>
      <c r="G1894" s="91"/>
      <c r="H1894" s="19">
        <v>10.37</v>
      </c>
    </row>
    <row r="1895" spans="1:8" ht="15" customHeight="1" x14ac:dyDescent="0.25">
      <c r="A1895" s="45"/>
      <c r="B1895" s="45"/>
      <c r="C1895" s="45"/>
      <c r="D1895" s="45"/>
      <c r="E1895" s="45"/>
      <c r="F1895" s="91" t="s">
        <v>693</v>
      </c>
      <c r="G1895" s="91"/>
      <c r="H1895" s="19">
        <v>2.6</v>
      </c>
    </row>
    <row r="1896" spans="1:8" ht="15" customHeight="1" x14ac:dyDescent="0.25">
      <c r="A1896" s="45"/>
      <c r="B1896" s="45"/>
      <c r="C1896" s="45"/>
      <c r="D1896" s="45"/>
      <c r="E1896" s="45"/>
      <c r="F1896" s="91" t="s">
        <v>694</v>
      </c>
      <c r="G1896" s="91"/>
      <c r="H1896" s="19">
        <v>12.97</v>
      </c>
    </row>
    <row r="1897" spans="1:8" ht="15" customHeight="1" x14ac:dyDescent="0.25">
      <c r="A1897" s="45"/>
      <c r="B1897" s="45"/>
      <c r="C1897" s="45"/>
      <c r="D1897" s="45"/>
      <c r="E1897" s="45"/>
      <c r="F1897" s="91" t="s">
        <v>695</v>
      </c>
      <c r="G1897" s="91"/>
      <c r="H1897" s="19">
        <v>1550.17</v>
      </c>
    </row>
    <row r="1898" spans="1:8" ht="20.100000000000001" customHeight="1" x14ac:dyDescent="0.25">
      <c r="A1898" s="11" t="s">
        <v>673</v>
      </c>
      <c r="B1898" s="11" t="s">
        <v>673</v>
      </c>
      <c r="C1898" s="12" t="s">
        <v>674</v>
      </c>
      <c r="D1898" s="11" t="s">
        <v>247</v>
      </c>
      <c r="E1898" s="11" t="s">
        <v>585</v>
      </c>
      <c r="F1898" s="11"/>
      <c r="G1898" s="20">
        <v>363.8</v>
      </c>
      <c r="H1898" s="20">
        <v>454.75</v>
      </c>
    </row>
    <row r="1899" spans="1:8" ht="15" customHeight="1" x14ac:dyDescent="0.25">
      <c r="A1899" s="14" t="s">
        <v>673</v>
      </c>
      <c r="B1899" s="14" t="s">
        <v>1381</v>
      </c>
      <c r="C1899" s="15" t="s">
        <v>1382</v>
      </c>
      <c r="D1899" s="16" t="s">
        <v>247</v>
      </c>
      <c r="E1899" s="16" t="s">
        <v>801</v>
      </c>
      <c r="F1899" s="17">
        <v>8.0000000000000002E-3</v>
      </c>
      <c r="G1899" s="21">
        <v>107.02</v>
      </c>
      <c r="H1899" s="21">
        <v>0.85619999999999996</v>
      </c>
    </row>
    <row r="1900" spans="1:8" ht="15" customHeight="1" x14ac:dyDescent="0.25">
      <c r="A1900" s="14" t="s">
        <v>673</v>
      </c>
      <c r="B1900" s="14" t="s">
        <v>1383</v>
      </c>
      <c r="C1900" s="15" t="s">
        <v>1384</v>
      </c>
      <c r="D1900" s="16" t="s">
        <v>247</v>
      </c>
      <c r="E1900" s="16" t="s">
        <v>585</v>
      </c>
      <c r="F1900" s="17">
        <v>1</v>
      </c>
      <c r="G1900" s="21">
        <v>306.61</v>
      </c>
      <c r="H1900" s="21">
        <v>306.61</v>
      </c>
    </row>
    <row r="1901" spans="1:8" ht="15" customHeight="1" x14ac:dyDescent="0.25">
      <c r="A1901" s="14" t="s">
        <v>673</v>
      </c>
      <c r="B1901" s="14" t="s">
        <v>1385</v>
      </c>
      <c r="C1901" s="15" t="s">
        <v>1386</v>
      </c>
      <c r="D1901" s="16" t="s">
        <v>247</v>
      </c>
      <c r="E1901" s="16" t="s">
        <v>103</v>
      </c>
      <c r="F1901" s="17">
        <v>3</v>
      </c>
      <c r="G1901" s="21">
        <v>0.64</v>
      </c>
      <c r="H1901" s="21">
        <v>1.92</v>
      </c>
    </row>
    <row r="1902" spans="1:8" ht="15" customHeight="1" x14ac:dyDescent="0.25">
      <c r="A1902" s="14" t="s">
        <v>673</v>
      </c>
      <c r="B1902" s="14" t="s">
        <v>1377</v>
      </c>
      <c r="C1902" s="15" t="s">
        <v>1378</v>
      </c>
      <c r="D1902" s="16" t="s">
        <v>247</v>
      </c>
      <c r="E1902" s="16" t="s">
        <v>699</v>
      </c>
      <c r="F1902" s="17">
        <v>1.0739033200000001</v>
      </c>
      <c r="G1902" s="21">
        <v>24.598400000000002</v>
      </c>
      <c r="H1902" s="21">
        <v>26.417999999999999</v>
      </c>
    </row>
    <row r="1903" spans="1:8" ht="15" customHeight="1" x14ac:dyDescent="0.25">
      <c r="A1903" s="14" t="s">
        <v>673</v>
      </c>
      <c r="B1903" s="14" t="s">
        <v>919</v>
      </c>
      <c r="C1903" s="15" t="s">
        <v>920</v>
      </c>
      <c r="D1903" s="16" t="s">
        <v>247</v>
      </c>
      <c r="E1903" s="16" t="s">
        <v>699</v>
      </c>
      <c r="F1903" s="17">
        <v>1.4931510100000001</v>
      </c>
      <c r="G1903" s="21">
        <v>18.745799999999999</v>
      </c>
      <c r="H1903" s="21">
        <v>27.996600000000001</v>
      </c>
    </row>
    <row r="1904" spans="1:8" ht="15" customHeight="1" x14ac:dyDescent="0.25">
      <c r="A1904" s="45"/>
      <c r="B1904" s="45"/>
      <c r="C1904" s="45"/>
      <c r="D1904" s="45"/>
      <c r="E1904" s="45"/>
      <c r="F1904" s="91" t="s">
        <v>692</v>
      </c>
      <c r="G1904" s="91"/>
      <c r="H1904" s="19">
        <v>363.8</v>
      </c>
    </row>
    <row r="1905" spans="1:8" ht="15" customHeight="1" x14ac:dyDescent="0.25">
      <c r="A1905" s="45"/>
      <c r="B1905" s="45"/>
      <c r="C1905" s="45"/>
      <c r="D1905" s="45"/>
      <c r="E1905" s="45"/>
      <c r="F1905" s="91" t="s">
        <v>693</v>
      </c>
      <c r="G1905" s="91"/>
      <c r="H1905" s="19">
        <v>91.13</v>
      </c>
    </row>
    <row r="1906" spans="1:8" ht="15" customHeight="1" x14ac:dyDescent="0.25">
      <c r="A1906" s="45"/>
      <c r="B1906" s="45"/>
      <c r="C1906" s="45"/>
      <c r="D1906" s="45"/>
      <c r="E1906" s="45"/>
      <c r="F1906" s="91" t="s">
        <v>694</v>
      </c>
      <c r="G1906" s="91"/>
      <c r="H1906" s="19">
        <v>454.93</v>
      </c>
    </row>
    <row r="1907" spans="1:8" ht="15" customHeight="1" x14ac:dyDescent="0.25">
      <c r="A1907" s="46"/>
      <c r="B1907" s="46"/>
      <c r="C1907" s="46"/>
      <c r="D1907" s="46"/>
      <c r="E1907" s="46"/>
      <c r="F1907" s="92" t="s">
        <v>695</v>
      </c>
      <c r="G1907" s="92"/>
      <c r="H1907" s="47">
        <v>568.66</v>
      </c>
    </row>
    <row r="1909" spans="1:8" s="44" customFormat="1" ht="11.25" x14ac:dyDescent="0.2">
      <c r="A1909" s="90" t="s">
        <v>1480</v>
      </c>
      <c r="B1909" s="90"/>
      <c r="C1909" s="90"/>
      <c r="D1909" s="90"/>
      <c r="E1909" s="90"/>
      <c r="F1909" s="90"/>
      <c r="G1909" s="90"/>
      <c r="H1909" s="90"/>
    </row>
  </sheetData>
  <mergeCells count="808">
    <mergeCell ref="A1909:H1909"/>
    <mergeCell ref="F1907:G1907"/>
    <mergeCell ref="A2:H2"/>
    <mergeCell ref="A3:H3"/>
    <mergeCell ref="A5:H5"/>
    <mergeCell ref="A6:H6"/>
    <mergeCell ref="A8:H8"/>
    <mergeCell ref="A9:H9"/>
    <mergeCell ref="F1896:G1896"/>
    <mergeCell ref="F1897:G1897"/>
    <mergeCell ref="F1904:G1904"/>
    <mergeCell ref="F1905:G1905"/>
    <mergeCell ref="F1906:G1906"/>
    <mergeCell ref="F1887:G1887"/>
    <mergeCell ref="F1888:G1888"/>
    <mergeCell ref="F1889:G1889"/>
    <mergeCell ref="F1894:G1894"/>
    <mergeCell ref="F1895:G1895"/>
    <mergeCell ref="F1878:G1878"/>
    <mergeCell ref="F1879:G1879"/>
    <mergeCell ref="F1880:G1880"/>
    <mergeCell ref="F1881:G1881"/>
    <mergeCell ref="F1886:G1886"/>
    <mergeCell ref="F1865:G1865"/>
    <mergeCell ref="F1870:G1870"/>
    <mergeCell ref="F1871:G1871"/>
    <mergeCell ref="F1872:G1872"/>
    <mergeCell ref="F1873:G1873"/>
    <mergeCell ref="F1855:G1855"/>
    <mergeCell ref="F1856:G1856"/>
    <mergeCell ref="F1862:G1862"/>
    <mergeCell ref="F1863:G1863"/>
    <mergeCell ref="F1864:G1864"/>
    <mergeCell ref="F1842:G1842"/>
    <mergeCell ref="F1843:G1843"/>
    <mergeCell ref="F1844:G1844"/>
    <mergeCell ref="F1853:G1853"/>
    <mergeCell ref="F1854:G1854"/>
    <mergeCell ref="F1831:G1831"/>
    <mergeCell ref="F1832:G1832"/>
    <mergeCell ref="F1833:G1833"/>
    <mergeCell ref="F1834:G1834"/>
    <mergeCell ref="F1841:G1841"/>
    <mergeCell ref="F1819:G1819"/>
    <mergeCell ref="F1825:G1825"/>
    <mergeCell ref="F1826:G1826"/>
    <mergeCell ref="F1827:G1827"/>
    <mergeCell ref="F1828:G1828"/>
    <mergeCell ref="F1810:G1810"/>
    <mergeCell ref="F1811:G1811"/>
    <mergeCell ref="F1816:G1816"/>
    <mergeCell ref="F1817:G1817"/>
    <mergeCell ref="F1818:G1818"/>
    <mergeCell ref="F1801:G1801"/>
    <mergeCell ref="F1802:G1802"/>
    <mergeCell ref="F1803:G1803"/>
    <mergeCell ref="F1808:G1808"/>
    <mergeCell ref="F1809:G1809"/>
    <mergeCell ref="F1792:G1792"/>
    <mergeCell ref="F1793:G1793"/>
    <mergeCell ref="F1794:G1794"/>
    <mergeCell ref="F1795:G1795"/>
    <mergeCell ref="F1800:G1800"/>
    <mergeCell ref="F1779:G1779"/>
    <mergeCell ref="F1784:G1784"/>
    <mergeCell ref="F1785:G1785"/>
    <mergeCell ref="F1786:G1786"/>
    <mergeCell ref="F1787:G1787"/>
    <mergeCell ref="F1770:G1770"/>
    <mergeCell ref="F1771:G1771"/>
    <mergeCell ref="F1776:G1776"/>
    <mergeCell ref="F1777:G1777"/>
    <mergeCell ref="F1778:G1778"/>
    <mergeCell ref="F1759:G1759"/>
    <mergeCell ref="F1760:G1760"/>
    <mergeCell ref="F1761:G1761"/>
    <mergeCell ref="F1768:G1768"/>
    <mergeCell ref="F1769:G1769"/>
    <mergeCell ref="F1749:G1749"/>
    <mergeCell ref="F1750:G1750"/>
    <mergeCell ref="F1751:G1751"/>
    <mergeCell ref="F1752:G1752"/>
    <mergeCell ref="F1758:G1758"/>
    <mergeCell ref="F1729:G1729"/>
    <mergeCell ref="F1736:G1736"/>
    <mergeCell ref="F1737:G1737"/>
    <mergeCell ref="F1738:G1738"/>
    <mergeCell ref="F1739:G1739"/>
    <mergeCell ref="F1716:G1716"/>
    <mergeCell ref="F1717:G1717"/>
    <mergeCell ref="F1726:G1726"/>
    <mergeCell ref="F1727:G1727"/>
    <mergeCell ref="F1728:G1728"/>
    <mergeCell ref="F1703:G1703"/>
    <mergeCell ref="F1704:G1704"/>
    <mergeCell ref="F1705:G1705"/>
    <mergeCell ref="F1714:G1714"/>
    <mergeCell ref="F1715:G1715"/>
    <mergeCell ref="F1691:G1691"/>
    <mergeCell ref="F1692:G1692"/>
    <mergeCell ref="F1693:G1693"/>
    <mergeCell ref="F1694:G1694"/>
    <mergeCell ref="F1702:G1702"/>
    <mergeCell ref="F1673:G1673"/>
    <mergeCell ref="F1680:G1680"/>
    <mergeCell ref="F1681:G1681"/>
    <mergeCell ref="F1682:G1682"/>
    <mergeCell ref="F1683:G1683"/>
    <mergeCell ref="F1664:G1664"/>
    <mergeCell ref="F1665:G1665"/>
    <mergeCell ref="F1670:G1670"/>
    <mergeCell ref="F1671:G1671"/>
    <mergeCell ref="F1672:G1672"/>
    <mergeCell ref="F1653:G1653"/>
    <mergeCell ref="F1654:G1654"/>
    <mergeCell ref="F1655:G1655"/>
    <mergeCell ref="F1662:G1662"/>
    <mergeCell ref="F1663:G1663"/>
    <mergeCell ref="F1642:G1642"/>
    <mergeCell ref="F1643:G1643"/>
    <mergeCell ref="F1644:G1644"/>
    <mergeCell ref="F1645:G1645"/>
    <mergeCell ref="F1652:G1652"/>
    <mergeCell ref="F1630:G1630"/>
    <mergeCell ref="F1636:G1636"/>
    <mergeCell ref="F1637:G1637"/>
    <mergeCell ref="F1638:G1638"/>
    <mergeCell ref="F1639:G1639"/>
    <mergeCell ref="F1620:G1620"/>
    <mergeCell ref="F1621:G1621"/>
    <mergeCell ref="F1627:G1627"/>
    <mergeCell ref="F1628:G1628"/>
    <mergeCell ref="F1629:G1629"/>
    <mergeCell ref="F1608:G1608"/>
    <mergeCell ref="F1609:G1609"/>
    <mergeCell ref="F1610:G1610"/>
    <mergeCell ref="F1618:G1618"/>
    <mergeCell ref="F1619:G1619"/>
    <mergeCell ref="F1596:G1596"/>
    <mergeCell ref="F1597:G1597"/>
    <mergeCell ref="F1598:G1598"/>
    <mergeCell ref="F1599:G1599"/>
    <mergeCell ref="F1607:G1607"/>
    <mergeCell ref="F1581:G1581"/>
    <mergeCell ref="F1587:G1587"/>
    <mergeCell ref="F1588:G1588"/>
    <mergeCell ref="F1589:G1589"/>
    <mergeCell ref="F1590:G1590"/>
    <mergeCell ref="F1571:G1571"/>
    <mergeCell ref="F1572:G1572"/>
    <mergeCell ref="F1578:G1578"/>
    <mergeCell ref="F1579:G1579"/>
    <mergeCell ref="F1580:G1580"/>
    <mergeCell ref="F1562:G1562"/>
    <mergeCell ref="F1563:G1563"/>
    <mergeCell ref="F1564:G1564"/>
    <mergeCell ref="F1569:G1569"/>
    <mergeCell ref="F1570:G1570"/>
    <mergeCell ref="F1552:G1552"/>
    <mergeCell ref="F1553:G1553"/>
    <mergeCell ref="F1554:G1554"/>
    <mergeCell ref="F1555:G1555"/>
    <mergeCell ref="F1561:G1561"/>
    <mergeCell ref="F1537:G1537"/>
    <mergeCell ref="F1543:G1543"/>
    <mergeCell ref="F1544:G1544"/>
    <mergeCell ref="F1545:G1545"/>
    <mergeCell ref="F1546:G1546"/>
    <mergeCell ref="F1527:G1527"/>
    <mergeCell ref="F1528:G1528"/>
    <mergeCell ref="F1534:G1534"/>
    <mergeCell ref="F1535:G1535"/>
    <mergeCell ref="F1536:G1536"/>
    <mergeCell ref="F1520:G1520"/>
    <mergeCell ref="F1521:G1521"/>
    <mergeCell ref="F1522:G1522"/>
    <mergeCell ref="F1525:G1525"/>
    <mergeCell ref="F1526:G1526"/>
    <mergeCell ref="F1513:G1513"/>
    <mergeCell ref="F1514:G1514"/>
    <mergeCell ref="F1515:G1515"/>
    <mergeCell ref="F1516:G1516"/>
    <mergeCell ref="F1519:G1519"/>
    <mergeCell ref="F1500:G1500"/>
    <mergeCell ref="F1505:G1505"/>
    <mergeCell ref="F1506:G1506"/>
    <mergeCell ref="F1507:G1507"/>
    <mergeCell ref="F1508:G1508"/>
    <mergeCell ref="F1490:G1490"/>
    <mergeCell ref="F1491:G1491"/>
    <mergeCell ref="F1497:G1497"/>
    <mergeCell ref="F1498:G1498"/>
    <mergeCell ref="F1499:G1499"/>
    <mergeCell ref="F1480:G1480"/>
    <mergeCell ref="F1481:G1481"/>
    <mergeCell ref="F1482:G1482"/>
    <mergeCell ref="F1488:G1488"/>
    <mergeCell ref="F1489:G1489"/>
    <mergeCell ref="F1470:G1470"/>
    <mergeCell ref="F1471:G1471"/>
    <mergeCell ref="F1472:G1472"/>
    <mergeCell ref="F1473:G1473"/>
    <mergeCell ref="F1479:G1479"/>
    <mergeCell ref="F1451:G1451"/>
    <mergeCell ref="F1457:G1457"/>
    <mergeCell ref="F1458:G1458"/>
    <mergeCell ref="F1459:G1459"/>
    <mergeCell ref="F1460:G1460"/>
    <mergeCell ref="F1437:G1437"/>
    <mergeCell ref="F1438:G1438"/>
    <mergeCell ref="F1448:G1448"/>
    <mergeCell ref="F1449:G1449"/>
    <mergeCell ref="F1450:G1450"/>
    <mergeCell ref="F1422:G1422"/>
    <mergeCell ref="F1423:G1423"/>
    <mergeCell ref="F1424:G1424"/>
    <mergeCell ref="F1435:G1435"/>
    <mergeCell ref="F1436:G1436"/>
    <mergeCell ref="F1411:G1411"/>
    <mergeCell ref="F1412:G1412"/>
    <mergeCell ref="F1413:G1413"/>
    <mergeCell ref="F1414:G1414"/>
    <mergeCell ref="F1421:G1421"/>
    <mergeCell ref="F1387:G1387"/>
    <mergeCell ref="F1398:G1398"/>
    <mergeCell ref="F1399:G1399"/>
    <mergeCell ref="F1400:G1400"/>
    <mergeCell ref="F1401:G1401"/>
    <mergeCell ref="F1370:G1370"/>
    <mergeCell ref="F1371:G1371"/>
    <mergeCell ref="F1384:G1384"/>
    <mergeCell ref="F1385:G1385"/>
    <mergeCell ref="F1386:G1386"/>
    <mergeCell ref="F1355:G1355"/>
    <mergeCell ref="F1356:G1356"/>
    <mergeCell ref="F1357:G1357"/>
    <mergeCell ref="F1368:G1368"/>
    <mergeCell ref="F1369:G1369"/>
    <mergeCell ref="F1344:G1344"/>
    <mergeCell ref="F1345:G1345"/>
    <mergeCell ref="F1346:G1346"/>
    <mergeCell ref="F1347:G1347"/>
    <mergeCell ref="F1354:G1354"/>
    <mergeCell ref="F1326:G1326"/>
    <mergeCell ref="F1334:G1334"/>
    <mergeCell ref="F1335:G1335"/>
    <mergeCell ref="F1336:G1336"/>
    <mergeCell ref="F1337:G1337"/>
    <mergeCell ref="F1314:G1314"/>
    <mergeCell ref="F1315:G1315"/>
    <mergeCell ref="F1323:G1323"/>
    <mergeCell ref="F1324:G1324"/>
    <mergeCell ref="F1325:G1325"/>
    <mergeCell ref="F1302:G1302"/>
    <mergeCell ref="F1303:G1303"/>
    <mergeCell ref="F1304:G1304"/>
    <mergeCell ref="F1312:G1312"/>
    <mergeCell ref="F1313:G1313"/>
    <mergeCell ref="F1290:G1290"/>
    <mergeCell ref="F1291:G1291"/>
    <mergeCell ref="F1292:G1292"/>
    <mergeCell ref="F1293:G1293"/>
    <mergeCell ref="F1301:G1301"/>
    <mergeCell ref="F1271:G1271"/>
    <mergeCell ref="F1279:G1279"/>
    <mergeCell ref="F1280:G1280"/>
    <mergeCell ref="F1281:G1281"/>
    <mergeCell ref="F1282:G1282"/>
    <mergeCell ref="F1259:G1259"/>
    <mergeCell ref="F1260:G1260"/>
    <mergeCell ref="F1268:G1268"/>
    <mergeCell ref="F1269:G1269"/>
    <mergeCell ref="F1270:G1270"/>
    <mergeCell ref="F1248:G1248"/>
    <mergeCell ref="F1249:G1249"/>
    <mergeCell ref="F1250:G1250"/>
    <mergeCell ref="F1257:G1257"/>
    <mergeCell ref="F1258:G1258"/>
    <mergeCell ref="F1237:G1237"/>
    <mergeCell ref="F1238:G1238"/>
    <mergeCell ref="F1239:G1239"/>
    <mergeCell ref="F1240:G1240"/>
    <mergeCell ref="F1247:G1247"/>
    <mergeCell ref="F1219:G1219"/>
    <mergeCell ref="F1227:G1227"/>
    <mergeCell ref="F1228:G1228"/>
    <mergeCell ref="F1229:G1229"/>
    <mergeCell ref="F1230:G1230"/>
    <mergeCell ref="F1207:G1207"/>
    <mergeCell ref="F1208:G1208"/>
    <mergeCell ref="F1216:G1216"/>
    <mergeCell ref="F1217:G1217"/>
    <mergeCell ref="F1218:G1218"/>
    <mergeCell ref="F1194:G1194"/>
    <mergeCell ref="F1195:G1195"/>
    <mergeCell ref="F1196:G1196"/>
    <mergeCell ref="F1205:G1205"/>
    <mergeCell ref="F1206:G1206"/>
    <mergeCell ref="F1181:G1181"/>
    <mergeCell ref="F1182:G1182"/>
    <mergeCell ref="F1183:G1183"/>
    <mergeCell ref="F1184:G1184"/>
    <mergeCell ref="F1193:G1193"/>
    <mergeCell ref="F1163:G1163"/>
    <mergeCell ref="F1171:G1171"/>
    <mergeCell ref="F1172:G1172"/>
    <mergeCell ref="F1173:G1173"/>
    <mergeCell ref="F1174:G1174"/>
    <mergeCell ref="F1152:G1152"/>
    <mergeCell ref="F1153:G1153"/>
    <mergeCell ref="F1160:G1160"/>
    <mergeCell ref="F1161:G1161"/>
    <mergeCell ref="F1162:G1162"/>
    <mergeCell ref="F1140:G1140"/>
    <mergeCell ref="F1141:G1141"/>
    <mergeCell ref="F1142:G1142"/>
    <mergeCell ref="F1150:G1150"/>
    <mergeCell ref="F1151:G1151"/>
    <mergeCell ref="F1125:G1125"/>
    <mergeCell ref="F1126:G1126"/>
    <mergeCell ref="F1127:G1127"/>
    <mergeCell ref="F1128:G1128"/>
    <mergeCell ref="F1139:G1139"/>
    <mergeCell ref="F1110:G1110"/>
    <mergeCell ref="F1116:G1116"/>
    <mergeCell ref="F1117:G1117"/>
    <mergeCell ref="F1118:G1118"/>
    <mergeCell ref="F1119:G1119"/>
    <mergeCell ref="F1100:G1100"/>
    <mergeCell ref="F1101:G1101"/>
    <mergeCell ref="F1107:G1107"/>
    <mergeCell ref="F1108:G1108"/>
    <mergeCell ref="F1109:G1109"/>
    <mergeCell ref="F1090:G1090"/>
    <mergeCell ref="F1091:G1091"/>
    <mergeCell ref="F1092:G1092"/>
    <mergeCell ref="F1098:G1098"/>
    <mergeCell ref="F1099:G1099"/>
    <mergeCell ref="F1080:G1080"/>
    <mergeCell ref="F1081:G1081"/>
    <mergeCell ref="F1082:G1082"/>
    <mergeCell ref="F1083:G1083"/>
    <mergeCell ref="F1089:G1089"/>
    <mergeCell ref="F1065:G1065"/>
    <mergeCell ref="F1071:G1071"/>
    <mergeCell ref="F1072:G1072"/>
    <mergeCell ref="F1073:G1073"/>
    <mergeCell ref="F1074:G1074"/>
    <mergeCell ref="F1053:G1053"/>
    <mergeCell ref="F1054:G1054"/>
    <mergeCell ref="F1062:G1062"/>
    <mergeCell ref="F1063:G1063"/>
    <mergeCell ref="F1064:G1064"/>
    <mergeCell ref="F1041:G1041"/>
    <mergeCell ref="F1042:G1042"/>
    <mergeCell ref="F1043:G1043"/>
    <mergeCell ref="F1051:G1051"/>
    <mergeCell ref="F1052:G1052"/>
    <mergeCell ref="F1029:G1029"/>
    <mergeCell ref="F1030:G1030"/>
    <mergeCell ref="F1031:G1031"/>
    <mergeCell ref="F1032:G1032"/>
    <mergeCell ref="F1040:G1040"/>
    <mergeCell ref="F1009:G1009"/>
    <mergeCell ref="F1018:G1018"/>
    <mergeCell ref="F1019:G1019"/>
    <mergeCell ref="F1020:G1020"/>
    <mergeCell ref="F1021:G1021"/>
    <mergeCell ref="F997:G997"/>
    <mergeCell ref="F998:G998"/>
    <mergeCell ref="F1006:G1006"/>
    <mergeCell ref="F1007:G1007"/>
    <mergeCell ref="F1008:G1008"/>
    <mergeCell ref="F985:G985"/>
    <mergeCell ref="F986:G986"/>
    <mergeCell ref="F987:G987"/>
    <mergeCell ref="F995:G995"/>
    <mergeCell ref="F996:G996"/>
    <mergeCell ref="F973:G973"/>
    <mergeCell ref="F974:G974"/>
    <mergeCell ref="F975:G975"/>
    <mergeCell ref="F976:G976"/>
    <mergeCell ref="F984:G984"/>
    <mergeCell ref="F954:G954"/>
    <mergeCell ref="F962:G962"/>
    <mergeCell ref="F963:G963"/>
    <mergeCell ref="F964:G964"/>
    <mergeCell ref="F965:G965"/>
    <mergeCell ref="F942:G942"/>
    <mergeCell ref="F943:G943"/>
    <mergeCell ref="F951:G951"/>
    <mergeCell ref="F952:G952"/>
    <mergeCell ref="F953:G953"/>
    <mergeCell ref="F930:G930"/>
    <mergeCell ref="F931:G931"/>
    <mergeCell ref="F932:G932"/>
    <mergeCell ref="F940:G940"/>
    <mergeCell ref="F941:G941"/>
    <mergeCell ref="F920:G920"/>
    <mergeCell ref="F921:G921"/>
    <mergeCell ref="F922:G922"/>
    <mergeCell ref="F923:G923"/>
    <mergeCell ref="F929:G929"/>
    <mergeCell ref="F903:G903"/>
    <mergeCell ref="F911:G911"/>
    <mergeCell ref="F912:G912"/>
    <mergeCell ref="F913:G913"/>
    <mergeCell ref="F914:G914"/>
    <mergeCell ref="F891:G891"/>
    <mergeCell ref="F892:G892"/>
    <mergeCell ref="F900:G900"/>
    <mergeCell ref="F901:G901"/>
    <mergeCell ref="F902:G902"/>
    <mergeCell ref="F879:G879"/>
    <mergeCell ref="F880:G880"/>
    <mergeCell ref="F881:G881"/>
    <mergeCell ref="F889:G889"/>
    <mergeCell ref="F890:G890"/>
    <mergeCell ref="F867:G867"/>
    <mergeCell ref="F868:G868"/>
    <mergeCell ref="F869:G869"/>
    <mergeCell ref="F870:G870"/>
    <mergeCell ref="F878:G878"/>
    <mergeCell ref="F852:G852"/>
    <mergeCell ref="F855:G855"/>
    <mergeCell ref="F856:G856"/>
    <mergeCell ref="F857:G857"/>
    <mergeCell ref="F858:G858"/>
    <mergeCell ref="F840:G840"/>
    <mergeCell ref="F841:G841"/>
    <mergeCell ref="F849:G849"/>
    <mergeCell ref="F850:G850"/>
    <mergeCell ref="F851:G851"/>
    <mergeCell ref="F828:G828"/>
    <mergeCell ref="F829:G829"/>
    <mergeCell ref="F830:G830"/>
    <mergeCell ref="F838:G838"/>
    <mergeCell ref="F839:G839"/>
    <mergeCell ref="F816:G816"/>
    <mergeCell ref="F817:G817"/>
    <mergeCell ref="F818:G818"/>
    <mergeCell ref="F819:G819"/>
    <mergeCell ref="F827:G827"/>
    <mergeCell ref="F789:G789"/>
    <mergeCell ref="F797:G797"/>
    <mergeCell ref="F798:G798"/>
    <mergeCell ref="F799:G799"/>
    <mergeCell ref="F800:G800"/>
    <mergeCell ref="F777:G777"/>
    <mergeCell ref="F778:G778"/>
    <mergeCell ref="F786:G786"/>
    <mergeCell ref="F787:G787"/>
    <mergeCell ref="F788:G788"/>
    <mergeCell ref="F765:G765"/>
    <mergeCell ref="F766:G766"/>
    <mergeCell ref="F767:G767"/>
    <mergeCell ref="F775:G775"/>
    <mergeCell ref="F776:G776"/>
    <mergeCell ref="F754:G754"/>
    <mergeCell ref="F755:G755"/>
    <mergeCell ref="F756:G756"/>
    <mergeCell ref="F757:G757"/>
    <mergeCell ref="F764:G764"/>
    <mergeCell ref="F739:G739"/>
    <mergeCell ref="F745:G745"/>
    <mergeCell ref="F746:G746"/>
    <mergeCell ref="F747:G747"/>
    <mergeCell ref="F748:G748"/>
    <mergeCell ref="F729:G729"/>
    <mergeCell ref="F730:G730"/>
    <mergeCell ref="F736:G736"/>
    <mergeCell ref="F737:G737"/>
    <mergeCell ref="F738:G738"/>
    <mergeCell ref="F719:G719"/>
    <mergeCell ref="F720:G720"/>
    <mergeCell ref="F721:G721"/>
    <mergeCell ref="F727:G727"/>
    <mergeCell ref="F728:G728"/>
    <mergeCell ref="F709:G709"/>
    <mergeCell ref="F710:G710"/>
    <mergeCell ref="F711:G711"/>
    <mergeCell ref="F712:G712"/>
    <mergeCell ref="F718:G718"/>
    <mergeCell ref="F695:G695"/>
    <mergeCell ref="F700:G700"/>
    <mergeCell ref="F701:G701"/>
    <mergeCell ref="F702:G702"/>
    <mergeCell ref="F703:G703"/>
    <mergeCell ref="F684:G684"/>
    <mergeCell ref="F685:G685"/>
    <mergeCell ref="F692:G692"/>
    <mergeCell ref="F693:G693"/>
    <mergeCell ref="F694:G694"/>
    <mergeCell ref="F673:G673"/>
    <mergeCell ref="F674:G674"/>
    <mergeCell ref="F675:G675"/>
    <mergeCell ref="F682:G682"/>
    <mergeCell ref="F683:G683"/>
    <mergeCell ref="F666:G666"/>
    <mergeCell ref="F667:G667"/>
    <mergeCell ref="F668:G668"/>
    <mergeCell ref="F669:G669"/>
    <mergeCell ref="F672:G672"/>
    <mergeCell ref="F653:G653"/>
    <mergeCell ref="F658:G658"/>
    <mergeCell ref="F659:G659"/>
    <mergeCell ref="F660:G660"/>
    <mergeCell ref="F661:G661"/>
    <mergeCell ref="F644:G644"/>
    <mergeCell ref="F645:G645"/>
    <mergeCell ref="F650:G650"/>
    <mergeCell ref="F651:G651"/>
    <mergeCell ref="F652:G652"/>
    <mergeCell ref="F635:G635"/>
    <mergeCell ref="F636:G636"/>
    <mergeCell ref="F637:G637"/>
    <mergeCell ref="F642:G642"/>
    <mergeCell ref="F643:G643"/>
    <mergeCell ref="F626:G626"/>
    <mergeCell ref="F627:G627"/>
    <mergeCell ref="F628:G628"/>
    <mergeCell ref="F629:G629"/>
    <mergeCell ref="F634:G634"/>
    <mergeCell ref="F613:G613"/>
    <mergeCell ref="F618:G618"/>
    <mergeCell ref="F619:G619"/>
    <mergeCell ref="F620:G620"/>
    <mergeCell ref="F621:G621"/>
    <mergeCell ref="F604:G604"/>
    <mergeCell ref="F605:G605"/>
    <mergeCell ref="F610:G610"/>
    <mergeCell ref="F611:G611"/>
    <mergeCell ref="F612:G612"/>
    <mergeCell ref="F595:G595"/>
    <mergeCell ref="F596:G596"/>
    <mergeCell ref="F597:G597"/>
    <mergeCell ref="F602:G602"/>
    <mergeCell ref="F603:G603"/>
    <mergeCell ref="F586:G586"/>
    <mergeCell ref="F587:G587"/>
    <mergeCell ref="F588:G588"/>
    <mergeCell ref="F589:G589"/>
    <mergeCell ref="F594:G594"/>
    <mergeCell ref="F571:G571"/>
    <mergeCell ref="F577:G577"/>
    <mergeCell ref="F578:G578"/>
    <mergeCell ref="F579:G579"/>
    <mergeCell ref="F580:G580"/>
    <mergeCell ref="F561:G561"/>
    <mergeCell ref="F562:G562"/>
    <mergeCell ref="F568:G568"/>
    <mergeCell ref="F569:G569"/>
    <mergeCell ref="F570:G570"/>
    <mergeCell ref="F552:G552"/>
    <mergeCell ref="F553:G553"/>
    <mergeCell ref="F554:G554"/>
    <mergeCell ref="F559:G559"/>
    <mergeCell ref="F560:G560"/>
    <mergeCell ref="F543:G543"/>
    <mergeCell ref="F544:G544"/>
    <mergeCell ref="F545:G545"/>
    <mergeCell ref="F546:G546"/>
    <mergeCell ref="F551:G551"/>
    <mergeCell ref="F532:G532"/>
    <mergeCell ref="F536:G536"/>
    <mergeCell ref="F537:G537"/>
    <mergeCell ref="F538:G538"/>
    <mergeCell ref="F539:G539"/>
    <mergeCell ref="F524:G524"/>
    <mergeCell ref="F525:G525"/>
    <mergeCell ref="F529:G529"/>
    <mergeCell ref="F530:G530"/>
    <mergeCell ref="F531:G531"/>
    <mergeCell ref="F516:G516"/>
    <mergeCell ref="F517:G517"/>
    <mergeCell ref="F518:G518"/>
    <mergeCell ref="F522:G522"/>
    <mergeCell ref="F523:G523"/>
    <mergeCell ref="F508:G508"/>
    <mergeCell ref="F509:G509"/>
    <mergeCell ref="F510:G510"/>
    <mergeCell ref="F511:G511"/>
    <mergeCell ref="F515:G515"/>
    <mergeCell ref="F497:G497"/>
    <mergeCell ref="F501:G501"/>
    <mergeCell ref="F502:G502"/>
    <mergeCell ref="F503:G503"/>
    <mergeCell ref="F504:G504"/>
    <mergeCell ref="F489:G489"/>
    <mergeCell ref="F490:G490"/>
    <mergeCell ref="F494:G494"/>
    <mergeCell ref="F495:G495"/>
    <mergeCell ref="F496:G496"/>
    <mergeCell ref="F479:G479"/>
    <mergeCell ref="F480:G480"/>
    <mergeCell ref="F481:G481"/>
    <mergeCell ref="F487:G487"/>
    <mergeCell ref="F488:G488"/>
    <mergeCell ref="F469:G469"/>
    <mergeCell ref="F470:G470"/>
    <mergeCell ref="F471:G471"/>
    <mergeCell ref="F472:G472"/>
    <mergeCell ref="F478:G478"/>
    <mergeCell ref="F451:G451"/>
    <mergeCell ref="F460:G460"/>
    <mergeCell ref="F461:G461"/>
    <mergeCell ref="F462:G462"/>
    <mergeCell ref="F463:G463"/>
    <mergeCell ref="F441:G441"/>
    <mergeCell ref="F442:G442"/>
    <mergeCell ref="F448:G448"/>
    <mergeCell ref="F449:G449"/>
    <mergeCell ref="F450:G450"/>
    <mergeCell ref="F431:G431"/>
    <mergeCell ref="F432:G432"/>
    <mergeCell ref="F433:G433"/>
    <mergeCell ref="F439:G439"/>
    <mergeCell ref="F440:G440"/>
    <mergeCell ref="F421:G421"/>
    <mergeCell ref="F422:G422"/>
    <mergeCell ref="F423:G423"/>
    <mergeCell ref="F424:G424"/>
    <mergeCell ref="F430:G430"/>
    <mergeCell ref="F406:G406"/>
    <mergeCell ref="F412:G412"/>
    <mergeCell ref="F413:G413"/>
    <mergeCell ref="F414:G414"/>
    <mergeCell ref="F415:G415"/>
    <mergeCell ref="F397:G397"/>
    <mergeCell ref="F398:G398"/>
    <mergeCell ref="F403:G403"/>
    <mergeCell ref="F404:G404"/>
    <mergeCell ref="F405:G405"/>
    <mergeCell ref="F388:G388"/>
    <mergeCell ref="F389:G389"/>
    <mergeCell ref="F390:G390"/>
    <mergeCell ref="F395:G395"/>
    <mergeCell ref="F396:G396"/>
    <mergeCell ref="F379:G379"/>
    <mergeCell ref="F380:G380"/>
    <mergeCell ref="F381:G381"/>
    <mergeCell ref="F382:G382"/>
    <mergeCell ref="F387:G387"/>
    <mergeCell ref="F356:G356"/>
    <mergeCell ref="F367:G367"/>
    <mergeCell ref="F368:G368"/>
    <mergeCell ref="F369:G369"/>
    <mergeCell ref="F370:G370"/>
    <mergeCell ref="F345:G345"/>
    <mergeCell ref="F346:G346"/>
    <mergeCell ref="F353:G353"/>
    <mergeCell ref="F354:G354"/>
    <mergeCell ref="F355:G355"/>
    <mergeCell ref="F334:G334"/>
    <mergeCell ref="F335:G335"/>
    <mergeCell ref="F336:G336"/>
    <mergeCell ref="F343:G343"/>
    <mergeCell ref="F344:G344"/>
    <mergeCell ref="F324:G324"/>
    <mergeCell ref="F325:G325"/>
    <mergeCell ref="F326:G326"/>
    <mergeCell ref="F327:G327"/>
    <mergeCell ref="F333:G333"/>
    <mergeCell ref="F308:G308"/>
    <mergeCell ref="F315:G315"/>
    <mergeCell ref="F316:G316"/>
    <mergeCell ref="F317:G317"/>
    <mergeCell ref="F318:G318"/>
    <mergeCell ref="F297:G297"/>
    <mergeCell ref="F298:G298"/>
    <mergeCell ref="F305:G305"/>
    <mergeCell ref="F306:G306"/>
    <mergeCell ref="F307:G307"/>
    <mergeCell ref="F288:G288"/>
    <mergeCell ref="F289:G289"/>
    <mergeCell ref="F290:G290"/>
    <mergeCell ref="F295:G295"/>
    <mergeCell ref="F296:G296"/>
    <mergeCell ref="F279:G279"/>
    <mergeCell ref="F280:G280"/>
    <mergeCell ref="F281:G281"/>
    <mergeCell ref="F282:G282"/>
    <mergeCell ref="F287:G287"/>
    <mergeCell ref="F261:G261"/>
    <mergeCell ref="F271:G271"/>
    <mergeCell ref="F272:G272"/>
    <mergeCell ref="F273:G273"/>
    <mergeCell ref="F274:G274"/>
    <mergeCell ref="F247:G247"/>
    <mergeCell ref="F248:G248"/>
    <mergeCell ref="F258:G258"/>
    <mergeCell ref="F259:G259"/>
    <mergeCell ref="F260:G260"/>
    <mergeCell ref="F237:G237"/>
    <mergeCell ref="F238:G238"/>
    <mergeCell ref="F239:G239"/>
    <mergeCell ref="F245:G245"/>
    <mergeCell ref="F246:G246"/>
    <mergeCell ref="F228:G228"/>
    <mergeCell ref="F229:G229"/>
    <mergeCell ref="F230:G230"/>
    <mergeCell ref="F231:G231"/>
    <mergeCell ref="F236:G236"/>
    <mergeCell ref="F215:G215"/>
    <mergeCell ref="F220:G220"/>
    <mergeCell ref="F221:G221"/>
    <mergeCell ref="F222:G222"/>
    <mergeCell ref="F223:G223"/>
    <mergeCell ref="F206:G206"/>
    <mergeCell ref="F207:G207"/>
    <mergeCell ref="F212:G212"/>
    <mergeCell ref="F213:G213"/>
    <mergeCell ref="F214:G214"/>
    <mergeCell ref="F199:G199"/>
    <mergeCell ref="F200:G200"/>
    <mergeCell ref="F201:G201"/>
    <mergeCell ref="F204:G204"/>
    <mergeCell ref="F205:G205"/>
    <mergeCell ref="F190:G190"/>
    <mergeCell ref="F191:G191"/>
    <mergeCell ref="F192:G192"/>
    <mergeCell ref="F193:G193"/>
    <mergeCell ref="F198:G198"/>
    <mergeCell ref="F175:G175"/>
    <mergeCell ref="F182:G182"/>
    <mergeCell ref="F183:G183"/>
    <mergeCell ref="F184:G184"/>
    <mergeCell ref="F185:G185"/>
    <mergeCell ref="F166:G166"/>
    <mergeCell ref="F167:G167"/>
    <mergeCell ref="F172:G172"/>
    <mergeCell ref="F173:G173"/>
    <mergeCell ref="F174:G174"/>
    <mergeCell ref="F158:G158"/>
    <mergeCell ref="F159:G159"/>
    <mergeCell ref="F160:G160"/>
    <mergeCell ref="F164:G164"/>
    <mergeCell ref="F165:G165"/>
    <mergeCell ref="F151:G151"/>
    <mergeCell ref="F152:G152"/>
    <mergeCell ref="F153:G153"/>
    <mergeCell ref="F154:G154"/>
    <mergeCell ref="F157:G157"/>
    <mergeCell ref="F138:G138"/>
    <mergeCell ref="F142:G142"/>
    <mergeCell ref="F143:G143"/>
    <mergeCell ref="F144:G144"/>
    <mergeCell ref="F145:G145"/>
    <mergeCell ref="F130:G130"/>
    <mergeCell ref="F131:G131"/>
    <mergeCell ref="F135:G135"/>
    <mergeCell ref="F136:G136"/>
    <mergeCell ref="F137:G137"/>
    <mergeCell ref="F122:G122"/>
    <mergeCell ref="F123:G123"/>
    <mergeCell ref="F124:G124"/>
    <mergeCell ref="F128:G128"/>
    <mergeCell ref="F129:G129"/>
    <mergeCell ref="F114:G114"/>
    <mergeCell ref="F115:G115"/>
    <mergeCell ref="F116:G116"/>
    <mergeCell ref="F117:G117"/>
    <mergeCell ref="F121:G121"/>
    <mergeCell ref="F107:G107"/>
    <mergeCell ref="F108:G108"/>
    <mergeCell ref="F109:G109"/>
    <mergeCell ref="F110:G110"/>
    <mergeCell ref="F95:G95"/>
    <mergeCell ref="F96:G96"/>
    <mergeCell ref="F100:G100"/>
    <mergeCell ref="F101:G101"/>
    <mergeCell ref="F102:G102"/>
    <mergeCell ref="F89:G89"/>
    <mergeCell ref="F93:G93"/>
    <mergeCell ref="F94:G94"/>
    <mergeCell ref="F79:G79"/>
    <mergeCell ref="F80:G80"/>
    <mergeCell ref="F81:G81"/>
    <mergeCell ref="F82:G82"/>
    <mergeCell ref="F86:G86"/>
    <mergeCell ref="F103:G103"/>
    <mergeCell ref="F74:G74"/>
    <mergeCell ref="F75:G75"/>
    <mergeCell ref="F42:G42"/>
    <mergeCell ref="F43:G43"/>
    <mergeCell ref="F52:G52"/>
    <mergeCell ref="F53:G53"/>
    <mergeCell ref="F54:G54"/>
    <mergeCell ref="F87:G87"/>
    <mergeCell ref="F88:G88"/>
    <mergeCell ref="F41:G41"/>
    <mergeCell ref="F24:G24"/>
    <mergeCell ref="F25:G25"/>
    <mergeCell ref="F26:G26"/>
    <mergeCell ref="F27:G27"/>
    <mergeCell ref="F34:G34"/>
    <mergeCell ref="F55:G55"/>
    <mergeCell ref="F72:G72"/>
    <mergeCell ref="F73:G73"/>
    <mergeCell ref="A1:H1"/>
    <mergeCell ref="F17:G17"/>
    <mergeCell ref="F18:G18"/>
    <mergeCell ref="F19:G19"/>
    <mergeCell ref="F20:G20"/>
    <mergeCell ref="F35:G35"/>
    <mergeCell ref="F36:G36"/>
    <mergeCell ref="F37:G37"/>
    <mergeCell ref="F40:G40"/>
  </mergeCells>
  <printOptions horizontalCentered="1"/>
  <pageMargins left="0.51181102362204722" right="0.19685039370078741" top="0.51181102362204722" bottom="0.51181102362204722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S38"/>
  <sheetViews>
    <sheetView zoomScale="120" zoomScaleNormal="120" workbookViewId="0">
      <selection activeCell="U7" sqref="U7"/>
    </sheetView>
  </sheetViews>
  <sheetFormatPr defaultRowHeight="15" x14ac:dyDescent="0.25"/>
  <cols>
    <col min="1" max="1" width="5.140625" bestFit="1" customWidth="1"/>
    <col min="2" max="2" width="23.140625" bestFit="1" customWidth="1"/>
    <col min="3" max="3" width="3.85546875" bestFit="1" customWidth="1"/>
    <col min="4" max="4" width="10.28515625" bestFit="1" customWidth="1"/>
    <col min="5" max="5" width="4.5703125" bestFit="1" customWidth="1"/>
    <col min="6" max="6" width="8.5703125" bestFit="1" customWidth="1"/>
    <col min="7" max="7" width="4.5703125" bestFit="1" customWidth="1"/>
    <col min="8" max="8" width="9.140625" bestFit="1" customWidth="1"/>
    <col min="9" max="9" width="4.140625" bestFit="1" customWidth="1"/>
    <col min="10" max="10" width="9.140625" bestFit="1" customWidth="1"/>
    <col min="11" max="11" width="4.140625" bestFit="1" customWidth="1"/>
    <col min="12" max="12" width="1.7109375" customWidth="1"/>
    <col min="13" max="13" width="8.7109375" customWidth="1"/>
    <col min="14" max="14" width="4.5703125" bestFit="1" customWidth="1"/>
    <col min="15" max="15" width="8.5703125" bestFit="1" customWidth="1"/>
    <col min="16" max="16" width="4.85546875" bestFit="1" customWidth="1"/>
    <col min="17" max="17" width="8.85546875" bestFit="1" customWidth="1"/>
    <col min="18" max="18" width="4.5703125" bestFit="1" customWidth="1"/>
    <col min="19" max="19" width="11" bestFit="1" customWidth="1"/>
  </cols>
  <sheetData>
    <row r="1" spans="1:19" s="32" customFormat="1" ht="72.75" customHeight="1" x14ac:dyDescent="0.25">
      <c r="A1" s="80" t="s">
        <v>1473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</row>
    <row r="2" spans="1:19" s="33" customFormat="1" ht="15" customHeight="1" x14ac:dyDescent="0.25">
      <c r="A2" s="87" t="s">
        <v>1474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</row>
    <row r="3" spans="1:19" s="33" customFormat="1" ht="15" customHeight="1" x14ac:dyDescent="0.25">
      <c r="A3" s="88" t="s">
        <v>1484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</row>
    <row r="4" spans="1:19" s="33" customFormat="1" ht="15.6" customHeight="1" x14ac:dyDescent="0.25">
      <c r="A4" s="87"/>
      <c r="B4" s="87"/>
      <c r="C4" s="87"/>
      <c r="D4" s="87"/>
      <c r="E4" s="87"/>
      <c r="F4" s="87"/>
      <c r="G4" s="87"/>
      <c r="H4" s="87"/>
      <c r="I4" s="87"/>
      <c r="J4" s="87"/>
      <c r="K4" s="43"/>
      <c r="L4" s="43"/>
      <c r="M4" s="43"/>
      <c r="N4" s="43"/>
      <c r="O4" s="43"/>
      <c r="P4" s="43"/>
      <c r="Q4" s="43"/>
      <c r="R4" s="43"/>
      <c r="S4" s="43"/>
    </row>
    <row r="5" spans="1:19" s="33" customFormat="1" x14ac:dyDescent="0.25">
      <c r="A5" s="89" t="s">
        <v>1476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</row>
    <row r="6" spans="1:19" s="32" customFormat="1" x14ac:dyDescent="0.25">
      <c r="A6" s="85" t="s">
        <v>1477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</row>
    <row r="7" spans="1:19" s="32" customFormat="1" ht="11.25" customHeight="1" x14ac:dyDescent="0.25">
      <c r="A7" s="37"/>
      <c r="B7" s="37"/>
      <c r="C7" s="37"/>
      <c r="D7" s="37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</row>
    <row r="8" spans="1:19" s="32" customFormat="1" x14ac:dyDescent="0.25">
      <c r="A8" s="85" t="s">
        <v>1478</v>
      </c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</row>
    <row r="9" spans="1:19" s="32" customFormat="1" x14ac:dyDescent="0.25">
      <c r="A9" s="86" t="s">
        <v>1479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</row>
    <row r="10" spans="1:19" x14ac:dyDescent="0.25">
      <c r="A10" s="50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1"/>
      <c r="N10" s="51"/>
      <c r="O10" s="51"/>
      <c r="P10" s="51"/>
      <c r="Q10" s="51"/>
      <c r="R10" s="51"/>
      <c r="S10" s="51"/>
    </row>
    <row r="11" spans="1:19" ht="12" customHeight="1" x14ac:dyDescent="0.25">
      <c r="A11" s="83" t="s">
        <v>0</v>
      </c>
      <c r="B11" s="83" t="s">
        <v>2</v>
      </c>
      <c r="C11" s="83" t="s">
        <v>1387</v>
      </c>
      <c r="D11" s="83" t="s">
        <v>1388</v>
      </c>
      <c r="E11" s="82" t="s">
        <v>1485</v>
      </c>
      <c r="F11" s="82"/>
      <c r="G11" s="82" t="s">
        <v>1486</v>
      </c>
      <c r="H11" s="82"/>
      <c r="I11" s="82" t="s">
        <v>1487</v>
      </c>
      <c r="J11" s="82"/>
      <c r="K11" s="82" t="s">
        <v>1488</v>
      </c>
      <c r="L11" s="82"/>
      <c r="M11" s="82"/>
      <c r="N11" s="82" t="s">
        <v>1489</v>
      </c>
      <c r="O11" s="82"/>
      <c r="P11" s="82" t="s">
        <v>1490</v>
      </c>
      <c r="Q11" s="82"/>
      <c r="R11" s="83" t="s">
        <v>1389</v>
      </c>
      <c r="S11" s="83"/>
    </row>
    <row r="12" spans="1:19" ht="9.9499999999999993" customHeight="1" x14ac:dyDescent="0.25">
      <c r="A12" s="83"/>
      <c r="B12" s="83"/>
      <c r="C12" s="83"/>
      <c r="D12" s="83"/>
      <c r="E12" s="35" t="s">
        <v>1387</v>
      </c>
      <c r="F12" s="35" t="s">
        <v>1390</v>
      </c>
      <c r="G12" s="35" t="s">
        <v>1387</v>
      </c>
      <c r="H12" s="35" t="s">
        <v>1390</v>
      </c>
      <c r="I12" s="35" t="s">
        <v>1387</v>
      </c>
      <c r="J12" s="35" t="s">
        <v>1390</v>
      </c>
      <c r="K12" s="35" t="s">
        <v>1387</v>
      </c>
      <c r="L12" s="82" t="s">
        <v>1390</v>
      </c>
      <c r="M12" s="82"/>
      <c r="N12" s="35" t="s">
        <v>1387</v>
      </c>
      <c r="O12" s="35" t="s">
        <v>1390</v>
      </c>
      <c r="P12" s="35" t="s">
        <v>1387</v>
      </c>
      <c r="Q12" s="35" t="s">
        <v>1390</v>
      </c>
      <c r="R12" s="48" t="s">
        <v>1387</v>
      </c>
      <c r="S12" s="48" t="s">
        <v>1390</v>
      </c>
    </row>
    <row r="13" spans="1:19" ht="12" customHeight="1" x14ac:dyDescent="0.25">
      <c r="A13" s="52" t="s">
        <v>11</v>
      </c>
      <c r="B13" s="22" t="s">
        <v>12</v>
      </c>
      <c r="C13" s="23">
        <f>D13/C34*100</f>
        <v>5.5809659793264856</v>
      </c>
      <c r="D13" s="24">
        <v>65871.09</v>
      </c>
      <c r="E13" s="25">
        <v>100</v>
      </c>
      <c r="F13" s="8">
        <f t="shared" ref="F13:F33" si="0">IF(E13&gt;0,IF(AND(SUM(0,E13)=100,R13=100),D13-SUM(0),ROUND(D13*E13/100,2)),"")</f>
        <v>65871.09</v>
      </c>
      <c r="G13" s="53"/>
      <c r="H13" s="54" t="str">
        <f t="shared" ref="H13:H33" si="1">IF(G13&gt;0,IF(AND(SUM(0,E13,G13)=100,R13=100),D13-SUM(0,F13),ROUND(D13*G13/100,2)),"")</f>
        <v/>
      </c>
      <c r="I13" s="53"/>
      <c r="J13" s="54" t="str">
        <f t="shared" ref="J13:J33" si="2">IF(I13&gt;0,IF(AND(SUM(0,E13,G13,I13)=100,R13=100),D13-SUM(0,F13,H13),ROUND(D13*I13/100,2)),"")</f>
        <v/>
      </c>
      <c r="K13" s="53"/>
      <c r="L13" s="55" t="str">
        <f t="shared" ref="L13:L33" si="3">IF(K13&gt;0,IF(AND(SUM(0,E13,G13,I13,K13)=100,R13=100),D13-SUM(0,F13,H13,J13),ROUND(D13*K13/100,2)),"")</f>
        <v/>
      </c>
      <c r="M13" s="54"/>
      <c r="N13" s="53"/>
      <c r="O13" s="54" t="str">
        <f t="shared" ref="O13:O33" si="4">IF(N13&gt;0,IF(AND(SUM(0,E13,G13,I13,K13,N13)=100,R13=100),D13-SUM(0,F13,H13,J13,L13),ROUND(D13*N13/100,2)),"")</f>
        <v/>
      </c>
      <c r="P13" s="53"/>
      <c r="Q13" s="54" t="str">
        <f t="shared" ref="Q13:Q33" si="5">IF(P13&gt;0,IF(AND(SUM(0,E13,G13,I13,K13,N13,P13)=100,R13=100),D13-SUM(0,F13,H13,J13,L13,O13),ROUND(D13*P13/100,2)),"")</f>
        <v/>
      </c>
      <c r="R13" s="23">
        <f t="shared" ref="R13:R33" si="6">SUM(0,E13,G13,I13,K13,N13,P13)</f>
        <v>100</v>
      </c>
      <c r="S13" s="13">
        <f t="shared" ref="S13:S33" si="7">SUM(0,F13,H13,J13,L13,O13,Q13)</f>
        <v>65871.09</v>
      </c>
    </row>
    <row r="14" spans="1:19" ht="12" customHeight="1" x14ac:dyDescent="0.25">
      <c r="A14" s="52" t="s">
        <v>36</v>
      </c>
      <c r="B14" s="22" t="s">
        <v>37</v>
      </c>
      <c r="C14" s="23">
        <f>D14/C34*100</f>
        <v>2.5810519588400447</v>
      </c>
      <c r="D14" s="24">
        <v>30463.67</v>
      </c>
      <c r="E14" s="25">
        <v>100</v>
      </c>
      <c r="F14" s="8">
        <f t="shared" si="0"/>
        <v>30463.67</v>
      </c>
      <c r="G14" s="53"/>
      <c r="H14" s="54" t="str">
        <f t="shared" si="1"/>
        <v/>
      </c>
      <c r="I14" s="53"/>
      <c r="J14" s="54" t="str">
        <f t="shared" si="2"/>
        <v/>
      </c>
      <c r="K14" s="53"/>
      <c r="L14" s="55" t="str">
        <f t="shared" si="3"/>
        <v/>
      </c>
      <c r="M14" s="54"/>
      <c r="N14" s="53"/>
      <c r="O14" s="54" t="str">
        <f t="shared" si="4"/>
        <v/>
      </c>
      <c r="P14" s="53"/>
      <c r="Q14" s="54" t="str">
        <f t="shared" si="5"/>
        <v/>
      </c>
      <c r="R14" s="23">
        <f t="shared" si="6"/>
        <v>100</v>
      </c>
      <c r="S14" s="13">
        <f t="shared" si="7"/>
        <v>30463.67</v>
      </c>
    </row>
    <row r="15" spans="1:19" ht="12" customHeight="1" x14ac:dyDescent="0.25">
      <c r="A15" s="52" t="s">
        <v>74</v>
      </c>
      <c r="B15" s="22" t="s">
        <v>75</v>
      </c>
      <c r="C15" s="23">
        <f>D15/C34*100</f>
        <v>0.62596610455088519</v>
      </c>
      <c r="D15" s="24">
        <v>7388.16</v>
      </c>
      <c r="E15" s="25">
        <v>100</v>
      </c>
      <c r="F15" s="8">
        <f t="shared" si="0"/>
        <v>7388.16</v>
      </c>
      <c r="G15" s="53"/>
      <c r="H15" s="54" t="str">
        <f t="shared" si="1"/>
        <v/>
      </c>
      <c r="I15" s="53"/>
      <c r="J15" s="54" t="str">
        <f t="shared" si="2"/>
        <v/>
      </c>
      <c r="K15" s="53"/>
      <c r="L15" s="55" t="str">
        <f t="shared" si="3"/>
        <v/>
      </c>
      <c r="M15" s="54"/>
      <c r="N15" s="53"/>
      <c r="O15" s="54" t="str">
        <f t="shared" si="4"/>
        <v/>
      </c>
      <c r="P15" s="53"/>
      <c r="Q15" s="54" t="str">
        <f t="shared" si="5"/>
        <v/>
      </c>
      <c r="R15" s="23">
        <f t="shared" si="6"/>
        <v>100</v>
      </c>
      <c r="S15" s="13">
        <f t="shared" si="7"/>
        <v>7388.16</v>
      </c>
    </row>
    <row r="16" spans="1:19" ht="12" customHeight="1" x14ac:dyDescent="0.25">
      <c r="A16" s="52" t="s">
        <v>85</v>
      </c>
      <c r="B16" s="22" t="s">
        <v>86</v>
      </c>
      <c r="C16" s="23">
        <f>D16/C34*100</f>
        <v>6.451964377708105</v>
      </c>
      <c r="D16" s="24">
        <v>76151.320000000007</v>
      </c>
      <c r="E16" s="25">
        <v>25</v>
      </c>
      <c r="F16" s="8">
        <f t="shared" si="0"/>
        <v>19037.830000000002</v>
      </c>
      <c r="G16" s="25">
        <v>75</v>
      </c>
      <c r="H16" s="8">
        <f t="shared" si="1"/>
        <v>57113.490000000005</v>
      </c>
      <c r="I16" s="53"/>
      <c r="J16" s="54" t="str">
        <f t="shared" si="2"/>
        <v/>
      </c>
      <c r="K16" s="53"/>
      <c r="L16" s="55" t="str">
        <f t="shared" si="3"/>
        <v/>
      </c>
      <c r="M16" s="54"/>
      <c r="N16" s="53"/>
      <c r="O16" s="54" t="str">
        <f t="shared" si="4"/>
        <v/>
      </c>
      <c r="P16" s="53"/>
      <c r="Q16" s="54" t="str">
        <f t="shared" si="5"/>
        <v/>
      </c>
      <c r="R16" s="23">
        <f t="shared" si="6"/>
        <v>100</v>
      </c>
      <c r="S16" s="13">
        <f t="shared" si="7"/>
        <v>76151.320000000007</v>
      </c>
    </row>
    <row r="17" spans="1:19" ht="12" customHeight="1" x14ac:dyDescent="0.25">
      <c r="A17" s="52" t="s">
        <v>104</v>
      </c>
      <c r="B17" s="22" t="s">
        <v>105</v>
      </c>
      <c r="C17" s="23">
        <f>D17/C34*100</f>
        <v>7.8795259258395687</v>
      </c>
      <c r="D17" s="24">
        <v>93000.56</v>
      </c>
      <c r="E17" s="53"/>
      <c r="F17" s="54" t="str">
        <f t="shared" si="0"/>
        <v/>
      </c>
      <c r="G17" s="25">
        <v>50</v>
      </c>
      <c r="H17" s="8">
        <f t="shared" si="1"/>
        <v>46500.28</v>
      </c>
      <c r="I17" s="25">
        <v>50</v>
      </c>
      <c r="J17" s="8">
        <f t="shared" si="2"/>
        <v>46500.28</v>
      </c>
      <c r="K17" s="53"/>
      <c r="L17" s="55" t="str">
        <f t="shared" si="3"/>
        <v/>
      </c>
      <c r="M17" s="54"/>
      <c r="N17" s="53"/>
      <c r="O17" s="54" t="str">
        <f t="shared" si="4"/>
        <v/>
      </c>
      <c r="P17" s="53"/>
      <c r="Q17" s="54" t="str">
        <f t="shared" si="5"/>
        <v/>
      </c>
      <c r="R17" s="23">
        <f t="shared" si="6"/>
        <v>100</v>
      </c>
      <c r="S17" s="13">
        <f t="shared" si="7"/>
        <v>93000.56</v>
      </c>
    </row>
    <row r="18" spans="1:19" ht="12" customHeight="1" x14ac:dyDescent="0.25">
      <c r="A18" s="52" t="s">
        <v>116</v>
      </c>
      <c r="B18" s="22" t="s">
        <v>117</v>
      </c>
      <c r="C18" s="23">
        <f>D18/C34*100</f>
        <v>2.7182345264241956</v>
      </c>
      <c r="D18" s="24">
        <v>32082.81</v>
      </c>
      <c r="E18" s="53"/>
      <c r="F18" s="54" t="str">
        <f t="shared" si="0"/>
        <v/>
      </c>
      <c r="G18" s="25">
        <v>100</v>
      </c>
      <c r="H18" s="8">
        <f t="shared" si="1"/>
        <v>32082.81</v>
      </c>
      <c r="I18" s="53"/>
      <c r="J18" s="54" t="str">
        <f t="shared" si="2"/>
        <v/>
      </c>
      <c r="K18" s="53"/>
      <c r="L18" s="55" t="str">
        <f t="shared" si="3"/>
        <v/>
      </c>
      <c r="M18" s="54"/>
      <c r="N18" s="53"/>
      <c r="O18" s="54" t="str">
        <f t="shared" si="4"/>
        <v/>
      </c>
      <c r="P18" s="53"/>
      <c r="Q18" s="54" t="str">
        <f t="shared" si="5"/>
        <v/>
      </c>
      <c r="R18" s="23">
        <f t="shared" si="6"/>
        <v>100</v>
      </c>
      <c r="S18" s="13">
        <f t="shared" si="7"/>
        <v>32082.81</v>
      </c>
    </row>
    <row r="19" spans="1:19" ht="12" customHeight="1" x14ac:dyDescent="0.25">
      <c r="A19" s="52" t="s">
        <v>121</v>
      </c>
      <c r="B19" s="22" t="s">
        <v>122</v>
      </c>
      <c r="C19" s="23">
        <f>D19/C34*100</f>
        <v>11.198319898624835</v>
      </c>
      <c r="D19" s="24">
        <v>132171.66</v>
      </c>
      <c r="E19" s="53"/>
      <c r="F19" s="54" t="str">
        <f t="shared" si="0"/>
        <v/>
      </c>
      <c r="G19" s="25">
        <v>25</v>
      </c>
      <c r="H19" s="8">
        <f t="shared" si="1"/>
        <v>33042.92</v>
      </c>
      <c r="I19" s="25">
        <v>25</v>
      </c>
      <c r="J19" s="8">
        <f t="shared" si="2"/>
        <v>33042.92</v>
      </c>
      <c r="K19" s="25">
        <v>25</v>
      </c>
      <c r="L19" s="93">
        <f t="shared" si="3"/>
        <v>33042.92</v>
      </c>
      <c r="M19" s="93"/>
      <c r="N19" s="25">
        <v>25</v>
      </c>
      <c r="O19" s="8">
        <f t="shared" si="4"/>
        <v>33042.900000000009</v>
      </c>
      <c r="P19" s="53"/>
      <c r="Q19" s="54" t="str">
        <f t="shared" si="5"/>
        <v/>
      </c>
      <c r="R19" s="23">
        <f t="shared" si="6"/>
        <v>100</v>
      </c>
      <c r="S19" s="13">
        <f t="shared" si="7"/>
        <v>132171.66</v>
      </c>
    </row>
    <row r="20" spans="1:19" ht="12" customHeight="1" x14ac:dyDescent="0.25">
      <c r="A20" s="52" t="s">
        <v>133</v>
      </c>
      <c r="B20" s="22" t="s">
        <v>134</v>
      </c>
      <c r="C20" s="23">
        <f>D20/C34*100</f>
        <v>9.646871767401592</v>
      </c>
      <c r="D20" s="24">
        <v>113860.21</v>
      </c>
      <c r="E20" s="53"/>
      <c r="F20" s="54" t="str">
        <f t="shared" si="0"/>
        <v/>
      </c>
      <c r="G20" s="25">
        <v>20</v>
      </c>
      <c r="H20" s="8">
        <f t="shared" si="1"/>
        <v>22772.04</v>
      </c>
      <c r="I20" s="25">
        <v>30</v>
      </c>
      <c r="J20" s="8">
        <f t="shared" si="2"/>
        <v>34158.06</v>
      </c>
      <c r="K20" s="25">
        <v>50</v>
      </c>
      <c r="L20" s="93">
        <f t="shared" si="3"/>
        <v>56930.110000000008</v>
      </c>
      <c r="M20" s="93"/>
      <c r="N20" s="53"/>
      <c r="O20" s="54" t="str">
        <f t="shared" si="4"/>
        <v/>
      </c>
      <c r="P20" s="53"/>
      <c r="Q20" s="54" t="str">
        <f t="shared" si="5"/>
        <v/>
      </c>
      <c r="R20" s="23">
        <f t="shared" si="6"/>
        <v>100</v>
      </c>
      <c r="S20" s="13">
        <f t="shared" si="7"/>
        <v>113860.21</v>
      </c>
    </row>
    <row r="21" spans="1:19" ht="12" customHeight="1" x14ac:dyDescent="0.25">
      <c r="A21" s="52" t="s">
        <v>147</v>
      </c>
      <c r="B21" s="22" t="s">
        <v>148</v>
      </c>
      <c r="C21" s="23">
        <f>D21/C34*100</f>
        <v>5.9559884866754977</v>
      </c>
      <c r="D21" s="24">
        <v>70297.41</v>
      </c>
      <c r="E21" s="53"/>
      <c r="F21" s="54" t="str">
        <f t="shared" si="0"/>
        <v/>
      </c>
      <c r="G21" s="53"/>
      <c r="H21" s="54" t="str">
        <f t="shared" si="1"/>
        <v/>
      </c>
      <c r="I21" s="25">
        <v>25</v>
      </c>
      <c r="J21" s="8">
        <f t="shared" si="2"/>
        <v>17574.349999999999</v>
      </c>
      <c r="K21" s="25">
        <v>25</v>
      </c>
      <c r="L21" s="93">
        <f t="shared" si="3"/>
        <v>17574.349999999999</v>
      </c>
      <c r="M21" s="93"/>
      <c r="N21" s="25">
        <v>50</v>
      </c>
      <c r="O21" s="8">
        <f t="shared" si="4"/>
        <v>35148.710000000006</v>
      </c>
      <c r="P21" s="53"/>
      <c r="Q21" s="54" t="str">
        <f t="shared" si="5"/>
        <v/>
      </c>
      <c r="R21" s="23">
        <f t="shared" si="6"/>
        <v>100</v>
      </c>
      <c r="S21" s="13">
        <f t="shared" si="7"/>
        <v>70297.41</v>
      </c>
    </row>
    <row r="22" spans="1:19" ht="12" customHeight="1" x14ac:dyDescent="0.25">
      <c r="A22" s="52" t="s">
        <v>163</v>
      </c>
      <c r="B22" s="22" t="s">
        <v>164</v>
      </c>
      <c r="C22" s="23">
        <f>D22/C34*100</f>
        <v>3.7950915017570899</v>
      </c>
      <c r="D22" s="24">
        <v>44792.75</v>
      </c>
      <c r="E22" s="53"/>
      <c r="F22" s="54" t="str">
        <f t="shared" si="0"/>
        <v/>
      </c>
      <c r="G22" s="53"/>
      <c r="H22" s="54" t="str">
        <f t="shared" si="1"/>
        <v/>
      </c>
      <c r="I22" s="53"/>
      <c r="J22" s="54" t="str">
        <f t="shared" si="2"/>
        <v/>
      </c>
      <c r="K22" s="25">
        <v>30</v>
      </c>
      <c r="L22" s="93">
        <f t="shared" si="3"/>
        <v>13437.83</v>
      </c>
      <c r="M22" s="93"/>
      <c r="N22" s="25">
        <v>30</v>
      </c>
      <c r="O22" s="8">
        <f t="shared" si="4"/>
        <v>13437.83</v>
      </c>
      <c r="P22" s="25">
        <v>40</v>
      </c>
      <c r="Q22" s="8">
        <f t="shared" si="5"/>
        <v>17917.09</v>
      </c>
      <c r="R22" s="23">
        <f t="shared" si="6"/>
        <v>100</v>
      </c>
      <c r="S22" s="13">
        <f t="shared" si="7"/>
        <v>44792.75</v>
      </c>
    </row>
    <row r="23" spans="1:19" ht="12" customHeight="1" x14ac:dyDescent="0.25">
      <c r="A23" s="52" t="s">
        <v>282</v>
      </c>
      <c r="B23" s="22" t="s">
        <v>283</v>
      </c>
      <c r="C23" s="23">
        <f>D23/C34*100</f>
        <v>2.0262205998441933</v>
      </c>
      <c r="D23" s="24">
        <v>23915.1</v>
      </c>
      <c r="E23" s="53"/>
      <c r="F23" s="54" t="str">
        <f t="shared" si="0"/>
        <v/>
      </c>
      <c r="G23" s="53"/>
      <c r="H23" s="54" t="str">
        <f t="shared" si="1"/>
        <v/>
      </c>
      <c r="I23" s="53"/>
      <c r="J23" s="54" t="str">
        <f t="shared" si="2"/>
        <v/>
      </c>
      <c r="K23" s="53"/>
      <c r="L23" s="55" t="str">
        <f t="shared" si="3"/>
        <v/>
      </c>
      <c r="M23" s="54"/>
      <c r="N23" s="25">
        <v>100</v>
      </c>
      <c r="O23" s="8">
        <f t="shared" si="4"/>
        <v>23915.1</v>
      </c>
      <c r="P23" s="53"/>
      <c r="Q23" s="54" t="str">
        <f t="shared" si="5"/>
        <v/>
      </c>
      <c r="R23" s="23">
        <f t="shared" si="6"/>
        <v>100</v>
      </c>
      <c r="S23" s="13">
        <f t="shared" si="7"/>
        <v>23915.1</v>
      </c>
    </row>
    <row r="24" spans="1:19" ht="12" customHeight="1" x14ac:dyDescent="0.25">
      <c r="A24" s="52" t="s">
        <v>305</v>
      </c>
      <c r="B24" s="22" t="s">
        <v>306</v>
      </c>
      <c r="C24" s="23">
        <f>D24/C34*100</f>
        <v>0.52821651410584236</v>
      </c>
      <c r="D24" s="24">
        <v>6234.44</v>
      </c>
      <c r="E24" s="25">
        <v>20</v>
      </c>
      <c r="F24" s="8">
        <f t="shared" si="0"/>
        <v>1246.8900000000001</v>
      </c>
      <c r="G24" s="25">
        <v>20</v>
      </c>
      <c r="H24" s="8">
        <f t="shared" si="1"/>
        <v>1246.8900000000001</v>
      </c>
      <c r="I24" s="25">
        <v>20</v>
      </c>
      <c r="J24" s="8">
        <f t="shared" si="2"/>
        <v>1246.8900000000001</v>
      </c>
      <c r="K24" s="25">
        <v>20</v>
      </c>
      <c r="L24" s="93">
        <f t="shared" si="3"/>
        <v>1246.8900000000001</v>
      </c>
      <c r="M24" s="93"/>
      <c r="N24" s="25">
        <v>20</v>
      </c>
      <c r="O24" s="8">
        <f t="shared" si="4"/>
        <v>1246.8799999999992</v>
      </c>
      <c r="P24" s="53"/>
      <c r="Q24" s="54" t="str">
        <f t="shared" si="5"/>
        <v/>
      </c>
      <c r="R24" s="23">
        <f t="shared" si="6"/>
        <v>100</v>
      </c>
      <c r="S24" s="13">
        <f t="shared" si="7"/>
        <v>6234.44</v>
      </c>
    </row>
    <row r="25" spans="1:19" ht="12" customHeight="1" x14ac:dyDescent="0.25">
      <c r="A25" s="52" t="s">
        <v>404</v>
      </c>
      <c r="B25" s="22" t="s">
        <v>405</v>
      </c>
      <c r="C25" s="23">
        <f>D25/C34*100</f>
        <v>2.2520794960414348</v>
      </c>
      <c r="D25" s="24">
        <v>26580.87</v>
      </c>
      <c r="E25" s="25">
        <v>20</v>
      </c>
      <c r="F25" s="8">
        <f t="shared" si="0"/>
        <v>5316.17</v>
      </c>
      <c r="G25" s="25">
        <v>20</v>
      </c>
      <c r="H25" s="8">
        <f t="shared" si="1"/>
        <v>5316.17</v>
      </c>
      <c r="I25" s="25">
        <v>20</v>
      </c>
      <c r="J25" s="8">
        <f t="shared" si="2"/>
        <v>5316.17</v>
      </c>
      <c r="K25" s="25">
        <v>20</v>
      </c>
      <c r="L25" s="93">
        <f t="shared" si="3"/>
        <v>5316.17</v>
      </c>
      <c r="M25" s="93"/>
      <c r="N25" s="25">
        <v>20</v>
      </c>
      <c r="O25" s="8">
        <f t="shared" si="4"/>
        <v>5316.1899999999987</v>
      </c>
      <c r="P25" s="53"/>
      <c r="Q25" s="54" t="str">
        <f t="shared" si="5"/>
        <v/>
      </c>
      <c r="R25" s="23">
        <f t="shared" si="6"/>
        <v>100</v>
      </c>
      <c r="S25" s="13">
        <f t="shared" si="7"/>
        <v>26580.87</v>
      </c>
    </row>
    <row r="26" spans="1:19" ht="12" customHeight="1" x14ac:dyDescent="0.25">
      <c r="A26" s="52" t="s">
        <v>19</v>
      </c>
      <c r="B26" s="22" t="s">
        <v>498</v>
      </c>
      <c r="C26" s="23">
        <f>D26/C34*100</f>
        <v>0.64939103154031541</v>
      </c>
      <c r="D26" s="24">
        <v>7664.64</v>
      </c>
      <c r="E26" s="53"/>
      <c r="F26" s="54" t="str">
        <f t="shared" si="0"/>
        <v/>
      </c>
      <c r="G26" s="25">
        <v>30</v>
      </c>
      <c r="H26" s="8">
        <f t="shared" si="1"/>
        <v>2299.39</v>
      </c>
      <c r="I26" s="25">
        <v>30</v>
      </c>
      <c r="J26" s="8">
        <f t="shared" si="2"/>
        <v>2299.39</v>
      </c>
      <c r="K26" s="25">
        <v>40</v>
      </c>
      <c r="L26" s="93">
        <f t="shared" si="3"/>
        <v>3065.8600000000006</v>
      </c>
      <c r="M26" s="93"/>
      <c r="N26" s="53"/>
      <c r="O26" s="54" t="str">
        <f t="shared" si="4"/>
        <v/>
      </c>
      <c r="P26" s="53"/>
      <c r="Q26" s="54" t="str">
        <f t="shared" si="5"/>
        <v/>
      </c>
      <c r="R26" s="23">
        <f t="shared" si="6"/>
        <v>100</v>
      </c>
      <c r="S26" s="13">
        <f t="shared" si="7"/>
        <v>7664.64</v>
      </c>
    </row>
    <row r="27" spans="1:19" ht="12" customHeight="1" x14ac:dyDescent="0.25">
      <c r="A27" s="52" t="s">
        <v>506</v>
      </c>
      <c r="B27" s="22" t="s">
        <v>507</v>
      </c>
      <c r="C27" s="23">
        <f>D27/C34*100</f>
        <v>1.3295408358462657</v>
      </c>
      <c r="D27" s="24">
        <v>15692.32</v>
      </c>
      <c r="E27" s="53"/>
      <c r="F27" s="54" t="str">
        <f t="shared" si="0"/>
        <v/>
      </c>
      <c r="G27" s="53"/>
      <c r="H27" s="54" t="str">
        <f t="shared" si="1"/>
        <v/>
      </c>
      <c r="I27" s="53"/>
      <c r="J27" s="54" t="str">
        <f t="shared" si="2"/>
        <v/>
      </c>
      <c r="K27" s="53"/>
      <c r="L27" s="55" t="str">
        <f t="shared" si="3"/>
        <v/>
      </c>
      <c r="M27" s="54"/>
      <c r="N27" s="25">
        <v>50</v>
      </c>
      <c r="O27" s="8">
        <f t="shared" si="4"/>
        <v>7846.16</v>
      </c>
      <c r="P27" s="25">
        <v>50</v>
      </c>
      <c r="Q27" s="8">
        <f t="shared" si="5"/>
        <v>7846.16</v>
      </c>
      <c r="R27" s="23">
        <f t="shared" si="6"/>
        <v>100</v>
      </c>
      <c r="S27" s="13">
        <f t="shared" si="7"/>
        <v>15692.32</v>
      </c>
    </row>
    <row r="28" spans="1:19" ht="12" customHeight="1" x14ac:dyDescent="0.25">
      <c r="A28" s="52" t="s">
        <v>565</v>
      </c>
      <c r="B28" s="22" t="s">
        <v>566</v>
      </c>
      <c r="C28" s="23">
        <f>D28/C34*100</f>
        <v>3.1008603068780669</v>
      </c>
      <c r="D28" s="24">
        <v>36598.870000000003</v>
      </c>
      <c r="E28" s="53"/>
      <c r="F28" s="54" t="str">
        <f t="shared" si="0"/>
        <v/>
      </c>
      <c r="G28" s="53"/>
      <c r="H28" s="54" t="str">
        <f t="shared" si="1"/>
        <v/>
      </c>
      <c r="I28" s="25">
        <v>20</v>
      </c>
      <c r="J28" s="8">
        <f t="shared" si="2"/>
        <v>7319.77</v>
      </c>
      <c r="K28" s="25">
        <v>20</v>
      </c>
      <c r="L28" s="93">
        <f t="shared" si="3"/>
        <v>7319.77</v>
      </c>
      <c r="M28" s="93"/>
      <c r="N28" s="25">
        <v>20</v>
      </c>
      <c r="O28" s="8">
        <f t="shared" si="4"/>
        <v>7319.77</v>
      </c>
      <c r="P28" s="25">
        <v>40</v>
      </c>
      <c r="Q28" s="8">
        <f t="shared" si="5"/>
        <v>14639.560000000001</v>
      </c>
      <c r="R28" s="23">
        <f t="shared" si="6"/>
        <v>100</v>
      </c>
      <c r="S28" s="13">
        <f t="shared" si="7"/>
        <v>36598.870000000003</v>
      </c>
    </row>
    <row r="29" spans="1:19" ht="12" customHeight="1" x14ac:dyDescent="0.25">
      <c r="A29" s="52" t="s">
        <v>599</v>
      </c>
      <c r="B29" s="22" t="s">
        <v>600</v>
      </c>
      <c r="C29" s="23">
        <f>D29/C34*100</f>
        <v>5.4292606009232589</v>
      </c>
      <c r="D29" s="24">
        <v>64080.54</v>
      </c>
      <c r="E29" s="53"/>
      <c r="F29" s="54" t="str">
        <f t="shared" si="0"/>
        <v/>
      </c>
      <c r="G29" s="53"/>
      <c r="H29" s="54" t="str">
        <f t="shared" si="1"/>
        <v/>
      </c>
      <c r="I29" s="53"/>
      <c r="J29" s="54" t="str">
        <f t="shared" si="2"/>
        <v/>
      </c>
      <c r="K29" s="53"/>
      <c r="L29" s="55" t="str">
        <f t="shared" si="3"/>
        <v/>
      </c>
      <c r="M29" s="54"/>
      <c r="N29" s="25">
        <v>50</v>
      </c>
      <c r="O29" s="8">
        <f t="shared" si="4"/>
        <v>32040.27</v>
      </c>
      <c r="P29" s="25">
        <v>50</v>
      </c>
      <c r="Q29" s="8">
        <f t="shared" si="5"/>
        <v>32040.27</v>
      </c>
      <c r="R29" s="23">
        <f t="shared" si="6"/>
        <v>100</v>
      </c>
      <c r="S29" s="13">
        <f t="shared" si="7"/>
        <v>64080.54</v>
      </c>
    </row>
    <row r="30" spans="1:19" ht="12" customHeight="1" x14ac:dyDescent="0.25">
      <c r="A30" s="52" t="s">
        <v>614</v>
      </c>
      <c r="B30" s="22" t="s">
        <v>615</v>
      </c>
      <c r="C30" s="23">
        <f>D30/C34*100</f>
        <v>1.7454036121359422</v>
      </c>
      <c r="D30" s="24">
        <v>20600.669999999998</v>
      </c>
      <c r="E30" s="53"/>
      <c r="F30" s="54" t="str">
        <f t="shared" si="0"/>
        <v/>
      </c>
      <c r="G30" s="53"/>
      <c r="H30" s="54" t="str">
        <f t="shared" si="1"/>
        <v/>
      </c>
      <c r="I30" s="25">
        <v>40</v>
      </c>
      <c r="J30" s="8">
        <f t="shared" si="2"/>
        <v>8240.27</v>
      </c>
      <c r="K30" s="25">
        <v>60</v>
      </c>
      <c r="L30" s="93">
        <f t="shared" si="3"/>
        <v>12360.399999999998</v>
      </c>
      <c r="M30" s="93"/>
      <c r="N30" s="53"/>
      <c r="O30" s="54" t="str">
        <f t="shared" si="4"/>
        <v/>
      </c>
      <c r="P30" s="53"/>
      <c r="Q30" s="54" t="str">
        <f t="shared" si="5"/>
        <v/>
      </c>
      <c r="R30" s="23">
        <f t="shared" si="6"/>
        <v>100</v>
      </c>
      <c r="S30" s="13">
        <f t="shared" si="7"/>
        <v>20600.669999999998</v>
      </c>
    </row>
    <row r="31" spans="1:19" ht="12" customHeight="1" x14ac:dyDescent="0.25">
      <c r="A31" s="52" t="s">
        <v>619</v>
      </c>
      <c r="B31" s="22" t="s">
        <v>620</v>
      </c>
      <c r="C31" s="23">
        <f>D31/C34*100</f>
        <v>18.74805067633207</v>
      </c>
      <c r="D31" s="24">
        <v>221279.71</v>
      </c>
      <c r="E31" s="53"/>
      <c r="F31" s="54" t="str">
        <f t="shared" si="0"/>
        <v/>
      </c>
      <c r="G31" s="53"/>
      <c r="H31" s="54" t="str">
        <f t="shared" si="1"/>
        <v/>
      </c>
      <c r="I31" s="25">
        <v>40</v>
      </c>
      <c r="J31" s="8">
        <f t="shared" si="2"/>
        <v>88511.88</v>
      </c>
      <c r="K31" s="25">
        <v>60</v>
      </c>
      <c r="L31" s="93">
        <f t="shared" si="3"/>
        <v>132767.82999999999</v>
      </c>
      <c r="M31" s="93"/>
      <c r="N31" s="53"/>
      <c r="O31" s="54" t="str">
        <f t="shared" si="4"/>
        <v/>
      </c>
      <c r="P31" s="53"/>
      <c r="Q31" s="54" t="str">
        <f t="shared" si="5"/>
        <v/>
      </c>
      <c r="R31" s="23">
        <f t="shared" si="6"/>
        <v>100</v>
      </c>
      <c r="S31" s="13">
        <f t="shared" si="7"/>
        <v>221279.71</v>
      </c>
    </row>
    <row r="32" spans="1:19" ht="12" customHeight="1" x14ac:dyDescent="0.25">
      <c r="A32" s="52" t="s">
        <v>630</v>
      </c>
      <c r="B32" s="22" t="s">
        <v>631</v>
      </c>
      <c r="C32" s="23">
        <f>D32/C34*100</f>
        <v>0.13148900894088661</v>
      </c>
      <c r="D32" s="24">
        <v>1551.94</v>
      </c>
      <c r="E32" s="53"/>
      <c r="F32" s="54" t="str">
        <f t="shared" si="0"/>
        <v/>
      </c>
      <c r="G32" s="53"/>
      <c r="H32" s="54" t="str">
        <f t="shared" si="1"/>
        <v/>
      </c>
      <c r="I32" s="53"/>
      <c r="J32" s="54" t="str">
        <f t="shared" si="2"/>
        <v/>
      </c>
      <c r="K32" s="53"/>
      <c r="L32" s="55" t="str">
        <f t="shared" si="3"/>
        <v/>
      </c>
      <c r="M32" s="54"/>
      <c r="N32" s="53"/>
      <c r="O32" s="54" t="str">
        <f t="shared" si="4"/>
        <v/>
      </c>
      <c r="P32" s="25">
        <v>100</v>
      </c>
      <c r="Q32" s="8">
        <f t="shared" si="5"/>
        <v>1551.94</v>
      </c>
      <c r="R32" s="23">
        <f t="shared" si="6"/>
        <v>100</v>
      </c>
      <c r="S32" s="13">
        <f t="shared" si="7"/>
        <v>1551.94</v>
      </c>
    </row>
    <row r="33" spans="1:19" ht="12" customHeight="1" x14ac:dyDescent="0.25">
      <c r="A33" s="52" t="s">
        <v>646</v>
      </c>
      <c r="B33" s="22" t="s">
        <v>647</v>
      </c>
      <c r="C33" s="23">
        <f>D33/C34*100</f>
        <v>7.6255067902634321</v>
      </c>
      <c r="D33" s="24">
        <v>90002.42</v>
      </c>
      <c r="E33" s="53"/>
      <c r="F33" s="54" t="str">
        <f t="shared" si="0"/>
        <v/>
      </c>
      <c r="G33" s="53"/>
      <c r="H33" s="54" t="str">
        <f t="shared" si="1"/>
        <v/>
      </c>
      <c r="I33" s="53"/>
      <c r="J33" s="54" t="str">
        <f t="shared" si="2"/>
        <v/>
      </c>
      <c r="K33" s="53"/>
      <c r="L33" s="55" t="str">
        <f t="shared" si="3"/>
        <v/>
      </c>
      <c r="M33" s="54"/>
      <c r="N33" s="25">
        <v>20</v>
      </c>
      <c r="O33" s="8">
        <f t="shared" si="4"/>
        <v>18000.48</v>
      </c>
      <c r="P33" s="25">
        <v>80</v>
      </c>
      <c r="Q33" s="8">
        <f t="shared" si="5"/>
        <v>72001.94</v>
      </c>
      <c r="R33" s="23">
        <f t="shared" si="6"/>
        <v>100</v>
      </c>
      <c r="S33" s="13">
        <f t="shared" si="7"/>
        <v>90002.42</v>
      </c>
    </row>
    <row r="34" spans="1:19" ht="12" customHeight="1" x14ac:dyDescent="0.25">
      <c r="A34" s="57"/>
      <c r="B34" s="58"/>
      <c r="C34" s="97">
        <f>SUM(D13,D14,D15,D16,D17,D18,D19,D20,D21,D22,D23,D24,D25,D26,D27,D28,D29,D30,D31,D32,D33)</f>
        <v>1180281.1599999999</v>
      </c>
      <c r="D34" s="97"/>
      <c r="E34" s="59">
        <f>F34/C34*100</f>
        <v>10.957034169722748</v>
      </c>
      <c r="F34" s="60">
        <f>SUM(F13,F14,F15,F16,F17,F18,F19,F20,F21,F22,F23,F24,F25,F26,F27,F28,F29,F30,F31,F32,F33)</f>
        <v>129323.81</v>
      </c>
      <c r="G34" s="59">
        <f>H34/C34*100</f>
        <v>16.976801527527567</v>
      </c>
      <c r="H34" s="60">
        <f>SUM(H13,H14,H15,H16,H17,H18,H19,H20,H21,H22,H23,H24,H25,H26,H27,H28,H29,H30,H31,H32,H33)</f>
        <v>200373.99000000005</v>
      </c>
      <c r="I34" s="59">
        <f>J34/C34*100</f>
        <v>20.690830988101176</v>
      </c>
      <c r="J34" s="60">
        <f>SUM(J13,J14,J15,J16,J17,J18,J19,J20,J21,J22,J23,J24,J25,J26,J27,J28,J29,J30,J31,J32,J33)</f>
        <v>244209.98</v>
      </c>
      <c r="K34" s="59">
        <f>L34/C34*100</f>
        <v>23.982601738724696</v>
      </c>
      <c r="L34" s="94">
        <f>SUM(L13,L14,L15,L16,L17,L18,L19,L20,L21,L22,L23,L24,L25,L26,L27,L28,L29,L30,L31,L32,L33)</f>
        <v>283062.13</v>
      </c>
      <c r="M34" s="94"/>
      <c r="N34" s="59">
        <f>O34/C34*100</f>
        <v>15.023055184579922</v>
      </c>
      <c r="O34" s="60">
        <f>SUM(O13,O14,O15,O16,O17,O18,O19,O20,O21,O22,O23,O24,O25,O26,O27,O28,O29,O30,O31,O32,O33)</f>
        <v>177314.29000000004</v>
      </c>
      <c r="P34" s="59">
        <f>Q34/C34*100</f>
        <v>12.369676391343909</v>
      </c>
      <c r="Q34" s="60">
        <f>SUM(Q13,Q14,Q15,Q16,Q17,Q18,Q19,Q20,Q21,Q22,Q23,Q24,Q25,Q26,Q27,Q28,Q29,Q30,Q31,Q32,Q33)</f>
        <v>145996.96000000002</v>
      </c>
      <c r="R34" s="57"/>
      <c r="S34" s="95">
        <f>Q35</f>
        <v>1180281.1600000001</v>
      </c>
    </row>
    <row r="35" spans="1:19" ht="12" customHeight="1" x14ac:dyDescent="0.25">
      <c r="A35" s="61"/>
      <c r="B35" s="62"/>
      <c r="C35" s="62"/>
      <c r="D35" s="63"/>
      <c r="E35" s="59">
        <f>F35/C34*100</f>
        <v>10.957034169722748</v>
      </c>
      <c r="F35" s="64">
        <f>F34</f>
        <v>129323.81</v>
      </c>
      <c r="G35" s="59">
        <f>H35/C34*100</f>
        <v>27.933835697250313</v>
      </c>
      <c r="H35" s="64">
        <f>H34+F35</f>
        <v>329697.80000000005</v>
      </c>
      <c r="I35" s="59">
        <f>J35/C34*100</f>
        <v>48.624666685351485</v>
      </c>
      <c r="J35" s="64">
        <f>J34+H35</f>
        <v>573907.78</v>
      </c>
      <c r="K35" s="59">
        <f>L35/C34*100</f>
        <v>72.607268424076182</v>
      </c>
      <c r="L35" s="96">
        <f>L34+J35</f>
        <v>856969.91</v>
      </c>
      <c r="M35" s="96"/>
      <c r="N35" s="59">
        <f>O35/C34*100</f>
        <v>87.630323608656099</v>
      </c>
      <c r="O35" s="65">
        <f>O34+L35</f>
        <v>1034284.2000000001</v>
      </c>
      <c r="P35" s="59">
        <f>Q35/C34*100</f>
        <v>100.00000000000003</v>
      </c>
      <c r="Q35" s="65">
        <f>Q34+O35</f>
        <v>1180281.1600000001</v>
      </c>
      <c r="R35" s="61"/>
      <c r="S35" s="95"/>
    </row>
    <row r="36" spans="1:19" x14ac:dyDescent="0.25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</row>
    <row r="37" spans="1:19" s="36" customFormat="1" x14ac:dyDescent="0.25">
      <c r="A37" s="90" t="s">
        <v>1480</v>
      </c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</row>
    <row r="38" spans="1:19" x14ac:dyDescent="0.25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</row>
  </sheetData>
  <mergeCells count="35">
    <mergeCell ref="A37:S37"/>
    <mergeCell ref="S34:S35"/>
    <mergeCell ref="L35:M35"/>
    <mergeCell ref="A1:S1"/>
    <mergeCell ref="A2:S2"/>
    <mergeCell ref="A3:S3"/>
    <mergeCell ref="A4:J4"/>
    <mergeCell ref="A5:S5"/>
    <mergeCell ref="A6:S6"/>
    <mergeCell ref="A8:S8"/>
    <mergeCell ref="A9:S9"/>
    <mergeCell ref="L26:M26"/>
    <mergeCell ref="L28:M28"/>
    <mergeCell ref="L30:M30"/>
    <mergeCell ref="L31:M31"/>
    <mergeCell ref="C34:D34"/>
    <mergeCell ref="L34:M34"/>
    <mergeCell ref="L20:M20"/>
    <mergeCell ref="L21:M21"/>
    <mergeCell ref="L22:M22"/>
    <mergeCell ref="L24:M24"/>
    <mergeCell ref="L25:M25"/>
    <mergeCell ref="N11:O11"/>
    <mergeCell ref="P11:Q11"/>
    <mergeCell ref="R11:S11"/>
    <mergeCell ref="L12:M12"/>
    <mergeCell ref="L19:M19"/>
    <mergeCell ref="G11:H11"/>
    <mergeCell ref="I11:J11"/>
    <mergeCell ref="K11:M11"/>
    <mergeCell ref="A11:A12"/>
    <mergeCell ref="B11:B12"/>
    <mergeCell ref="C11:C12"/>
    <mergeCell ref="D11:D12"/>
    <mergeCell ref="E11:F11"/>
  </mergeCells>
  <printOptions horizontalCentered="1"/>
  <pageMargins left="0.51181102362204722" right="0.19685039370078741" top="0.51181102362204722" bottom="0.51181102362204722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J38"/>
  <sheetViews>
    <sheetView tabSelected="1" view="pageBreakPreview" zoomScale="120" zoomScaleNormal="120" zoomScaleSheetLayoutView="120" workbookViewId="0">
      <selection activeCell="F11" sqref="F11"/>
    </sheetView>
  </sheetViews>
  <sheetFormatPr defaultRowHeight="15" x14ac:dyDescent="0.25"/>
  <cols>
    <col min="1" max="1" width="9.28515625" customWidth="1"/>
    <col min="2" max="2" width="60.28515625" customWidth="1"/>
    <col min="3" max="3" width="8.28515625" customWidth="1"/>
    <col min="4" max="4" width="8.7109375" customWidth="1"/>
  </cols>
  <sheetData>
    <row r="1" spans="1:10" s="32" customFormat="1" ht="72.75" customHeight="1" x14ac:dyDescent="0.25">
      <c r="A1" s="80" t="s">
        <v>1473</v>
      </c>
      <c r="B1" s="80"/>
      <c r="C1" s="80"/>
      <c r="D1" s="67"/>
      <c r="E1" s="67"/>
      <c r="F1" s="67"/>
      <c r="G1" s="67"/>
      <c r="H1" s="67"/>
      <c r="I1" s="39"/>
      <c r="J1" s="39"/>
    </row>
    <row r="2" spans="1:10" s="33" customFormat="1" x14ac:dyDescent="0.25">
      <c r="A2" s="87" t="s">
        <v>1474</v>
      </c>
      <c r="B2" s="87"/>
      <c r="C2" s="87"/>
      <c r="D2" s="40"/>
      <c r="E2" s="40"/>
      <c r="F2" s="40"/>
      <c r="G2" s="40"/>
      <c r="H2" s="40"/>
      <c r="I2" s="40"/>
      <c r="J2" s="40"/>
    </row>
    <row r="3" spans="1:10" s="33" customFormat="1" ht="15" customHeight="1" x14ac:dyDescent="0.25">
      <c r="A3" s="88" t="s">
        <v>1491</v>
      </c>
      <c r="B3" s="88"/>
      <c r="C3" s="88"/>
      <c r="D3" s="41"/>
      <c r="E3" s="41"/>
      <c r="F3" s="41"/>
      <c r="G3" s="41"/>
      <c r="H3" s="41"/>
      <c r="I3" s="41"/>
      <c r="J3" s="41"/>
    </row>
    <row r="4" spans="1:10" s="33" customFormat="1" ht="15.6" customHeight="1" x14ac:dyDescent="0.25">
      <c r="A4" s="40"/>
      <c r="B4" s="40"/>
      <c r="C4" s="40"/>
      <c r="D4" s="40"/>
      <c r="E4" s="40"/>
      <c r="F4" s="40"/>
      <c r="G4" s="40"/>
      <c r="H4" s="40"/>
      <c r="I4" s="40"/>
      <c r="J4" s="40"/>
    </row>
    <row r="5" spans="1:10" s="33" customFormat="1" ht="26.25" customHeight="1" x14ac:dyDescent="0.25">
      <c r="A5" s="89" t="s">
        <v>1476</v>
      </c>
      <c r="B5" s="89"/>
      <c r="C5" s="89"/>
      <c r="D5" s="40"/>
      <c r="E5" s="40"/>
      <c r="F5" s="40"/>
      <c r="G5" s="40"/>
      <c r="H5" s="40"/>
      <c r="I5" s="40"/>
      <c r="J5" s="40"/>
    </row>
    <row r="6" spans="1:10" s="32" customFormat="1" ht="27" customHeight="1" x14ac:dyDescent="0.25">
      <c r="A6" s="85" t="s">
        <v>1477</v>
      </c>
      <c r="B6" s="85"/>
      <c r="C6" s="85"/>
      <c r="D6" s="42"/>
      <c r="E6" s="42"/>
      <c r="F6" s="42"/>
      <c r="G6" s="42"/>
      <c r="H6" s="42"/>
      <c r="I6" s="37"/>
      <c r="J6" s="37"/>
    </row>
    <row r="7" spans="1:10" s="32" customFormat="1" ht="11.25" customHeight="1" x14ac:dyDescent="0.25">
      <c r="A7" s="34"/>
      <c r="B7" s="34"/>
      <c r="C7" s="34"/>
      <c r="D7" s="34"/>
    </row>
    <row r="8" spans="1:10" s="32" customFormat="1" ht="26.25" customHeight="1" x14ac:dyDescent="0.25">
      <c r="A8" s="85" t="s">
        <v>1478</v>
      </c>
      <c r="B8" s="85"/>
      <c r="C8" s="85"/>
      <c r="D8" s="42"/>
      <c r="E8" s="42"/>
      <c r="F8" s="42"/>
      <c r="G8" s="42"/>
      <c r="H8" s="42"/>
      <c r="I8" s="42"/>
      <c r="J8" s="42"/>
    </row>
    <row r="9" spans="1:10" s="32" customFormat="1" x14ac:dyDescent="0.25">
      <c r="A9" s="86" t="s">
        <v>1479</v>
      </c>
      <c r="B9" s="86"/>
      <c r="C9" s="86"/>
      <c r="D9" s="37"/>
      <c r="E9" s="37"/>
      <c r="F9" s="37"/>
      <c r="G9" s="37"/>
      <c r="H9" s="37"/>
      <c r="I9" s="37"/>
      <c r="J9" s="37"/>
    </row>
    <row r="13" spans="1:10" x14ac:dyDescent="0.25">
      <c r="A13" s="1"/>
      <c r="B13" s="1"/>
      <c r="C13" s="1"/>
      <c r="D13" s="1"/>
    </row>
    <row r="14" spans="1:10" ht="12" customHeight="1" x14ac:dyDescent="0.25">
      <c r="A14" s="10"/>
      <c r="B14" s="66" t="s">
        <v>1391</v>
      </c>
      <c r="C14" s="66"/>
      <c r="D14" s="66"/>
    </row>
    <row r="15" spans="1:10" ht="15" customHeight="1" x14ac:dyDescent="0.25">
      <c r="A15" s="73" t="s">
        <v>1392</v>
      </c>
      <c r="B15" s="73" t="s">
        <v>2</v>
      </c>
      <c r="C15" s="73" t="s">
        <v>1387</v>
      </c>
      <c r="D15" s="10"/>
    </row>
    <row r="16" spans="1:10" ht="8.1" customHeight="1" x14ac:dyDescent="0.25">
      <c r="A16" s="45"/>
      <c r="B16" s="98"/>
      <c r="C16" s="98"/>
      <c r="D16" s="10"/>
    </row>
    <row r="17" spans="1:4" ht="12.95" customHeight="1" x14ac:dyDescent="0.25">
      <c r="A17" s="45"/>
      <c r="B17" s="70" t="s">
        <v>1393</v>
      </c>
      <c r="C17" s="45"/>
      <c r="D17" s="10"/>
    </row>
    <row r="18" spans="1:4" ht="12.95" customHeight="1" x14ac:dyDescent="0.25">
      <c r="A18" s="26" t="s">
        <v>1394</v>
      </c>
      <c r="B18" s="27" t="s">
        <v>1395</v>
      </c>
      <c r="C18" s="28">
        <v>4</v>
      </c>
      <c r="D18" s="10"/>
    </row>
    <row r="19" spans="1:4" ht="12.95" customHeight="1" x14ac:dyDescent="0.25">
      <c r="A19" s="26" t="s">
        <v>1396</v>
      </c>
      <c r="B19" s="27" t="s">
        <v>1397</v>
      </c>
      <c r="C19" s="28">
        <v>0.8</v>
      </c>
      <c r="D19" s="10"/>
    </row>
    <row r="20" spans="1:4" ht="12.95" customHeight="1" x14ac:dyDescent="0.25">
      <c r="A20" s="26" t="s">
        <v>1398</v>
      </c>
      <c r="B20" s="27" t="s">
        <v>1399</v>
      </c>
      <c r="C20" s="28">
        <v>1.27</v>
      </c>
      <c r="D20" s="10"/>
    </row>
    <row r="21" spans="1:4" ht="15" customHeight="1" x14ac:dyDescent="0.25">
      <c r="A21" s="45"/>
      <c r="B21" s="29" t="s">
        <v>680</v>
      </c>
      <c r="C21" s="72">
        <v>6.07</v>
      </c>
      <c r="D21" s="10"/>
    </row>
    <row r="22" spans="1:4" ht="15" customHeight="1" x14ac:dyDescent="0.25">
      <c r="A22" s="45"/>
      <c r="B22" s="98" t="s">
        <v>1391</v>
      </c>
      <c r="C22" s="98"/>
      <c r="D22" s="10"/>
    </row>
    <row r="23" spans="1:4" ht="8.1" customHeight="1" x14ac:dyDescent="0.25">
      <c r="A23" s="45"/>
      <c r="B23" s="98"/>
      <c r="C23" s="98"/>
      <c r="D23" s="10"/>
    </row>
    <row r="24" spans="1:4" ht="12.95" customHeight="1" x14ac:dyDescent="0.25">
      <c r="A24" s="45"/>
      <c r="B24" s="70" t="s">
        <v>1400</v>
      </c>
      <c r="C24" s="45"/>
      <c r="D24" s="10"/>
    </row>
    <row r="25" spans="1:4" ht="12.95" customHeight="1" x14ac:dyDescent="0.25">
      <c r="A25" s="26" t="s">
        <v>1401</v>
      </c>
      <c r="B25" s="27" t="s">
        <v>1402</v>
      </c>
      <c r="C25" s="28">
        <v>1.23</v>
      </c>
      <c r="D25" s="10"/>
    </row>
    <row r="26" spans="1:4" ht="12.95" customHeight="1" x14ac:dyDescent="0.25">
      <c r="A26" s="26" t="s">
        <v>784</v>
      </c>
      <c r="B26" s="27" t="s">
        <v>1403</v>
      </c>
      <c r="C26" s="28">
        <v>7.4</v>
      </c>
      <c r="D26" s="10"/>
    </row>
    <row r="27" spans="1:4" ht="15" customHeight="1" x14ac:dyDescent="0.25">
      <c r="A27" s="45"/>
      <c r="B27" s="29" t="s">
        <v>680</v>
      </c>
      <c r="C27" s="72">
        <v>8.6300000000000008</v>
      </c>
      <c r="D27" s="10"/>
    </row>
    <row r="28" spans="1:4" ht="15" customHeight="1" x14ac:dyDescent="0.25">
      <c r="A28" s="45"/>
      <c r="B28" s="98" t="s">
        <v>1391</v>
      </c>
      <c r="C28" s="98"/>
      <c r="D28" s="10"/>
    </row>
    <row r="29" spans="1:4" ht="8.1" customHeight="1" x14ac:dyDescent="0.25">
      <c r="A29" s="45"/>
      <c r="B29" s="98"/>
      <c r="C29" s="98"/>
      <c r="D29" s="10"/>
    </row>
    <row r="30" spans="1:4" ht="12.95" customHeight="1" x14ac:dyDescent="0.25">
      <c r="A30" s="30" t="s">
        <v>1404</v>
      </c>
      <c r="B30" s="70" t="s">
        <v>1405</v>
      </c>
      <c r="C30" s="45"/>
      <c r="D30" s="10"/>
    </row>
    <row r="31" spans="1:4" ht="12.95" customHeight="1" x14ac:dyDescent="0.25">
      <c r="A31" s="26"/>
      <c r="B31" s="27" t="s">
        <v>1406</v>
      </c>
      <c r="C31" s="28">
        <v>0.42</v>
      </c>
      <c r="D31" s="10"/>
    </row>
    <row r="32" spans="1:4" ht="12.95" customHeight="1" x14ac:dyDescent="0.25">
      <c r="A32" s="26"/>
      <c r="B32" s="27" t="s">
        <v>1407</v>
      </c>
      <c r="C32" s="28">
        <v>1.76</v>
      </c>
      <c r="D32" s="10"/>
    </row>
    <row r="33" spans="1:4" ht="12.95" customHeight="1" x14ac:dyDescent="0.25">
      <c r="A33" s="26"/>
      <c r="B33" s="27" t="s">
        <v>1408</v>
      </c>
      <c r="C33" s="28">
        <v>2</v>
      </c>
      <c r="D33" s="10"/>
    </row>
    <row r="34" spans="1:4" ht="12.95" customHeight="1" x14ac:dyDescent="0.25">
      <c r="A34" s="26"/>
      <c r="B34" s="27" t="s">
        <v>1409</v>
      </c>
      <c r="C34" s="28">
        <v>3.6</v>
      </c>
      <c r="D34" s="10"/>
    </row>
    <row r="35" spans="1:4" ht="15" customHeight="1" x14ac:dyDescent="0.25">
      <c r="A35" s="46"/>
      <c r="B35" s="69" t="s">
        <v>680</v>
      </c>
      <c r="C35" s="71">
        <v>7.7799999999999994</v>
      </c>
      <c r="D35" s="10"/>
    </row>
    <row r="36" spans="1:4" ht="15" customHeight="1" x14ac:dyDescent="0.25">
      <c r="A36" s="10"/>
      <c r="B36" s="99" t="s">
        <v>1391</v>
      </c>
      <c r="C36" s="99"/>
      <c r="D36" s="10"/>
    </row>
    <row r="37" spans="1:4" s="36" customFormat="1" ht="29.25" customHeight="1" x14ac:dyDescent="0.25">
      <c r="A37" s="101" t="s">
        <v>1480</v>
      </c>
      <c r="B37" s="101"/>
      <c r="C37" s="101"/>
      <c r="D37" s="68"/>
    </row>
    <row r="38" spans="1:4" ht="44.1" customHeight="1" x14ac:dyDescent="0.25">
      <c r="A38" s="10"/>
      <c r="B38" s="100"/>
      <c r="C38" s="100"/>
      <c r="D38" s="10"/>
    </row>
  </sheetData>
  <mergeCells count="15">
    <mergeCell ref="B28:C28"/>
    <mergeCell ref="B29:C29"/>
    <mergeCell ref="B36:C36"/>
    <mergeCell ref="B38:C38"/>
    <mergeCell ref="A37:C37"/>
    <mergeCell ref="B16:C16"/>
    <mergeCell ref="B22:C22"/>
    <mergeCell ref="B23:C23"/>
    <mergeCell ref="A1:C1"/>
    <mergeCell ref="A2:C2"/>
    <mergeCell ref="A3:C3"/>
    <mergeCell ref="A5:C5"/>
    <mergeCell ref="A6:C6"/>
    <mergeCell ref="A8:C8"/>
    <mergeCell ref="A9:C9"/>
  </mergeCells>
  <printOptions horizontalCentered="1"/>
  <pageMargins left="0.51181102362204722" right="0.39370078740157483" top="0.51181102362204722" bottom="0.51181102362204722" header="0" footer="0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J51"/>
  <sheetViews>
    <sheetView view="pageBreakPreview" zoomScale="120" zoomScaleNormal="120" zoomScaleSheetLayoutView="120" workbookViewId="0">
      <selection activeCell="M7" sqref="M7"/>
    </sheetView>
  </sheetViews>
  <sheetFormatPr defaultRowHeight="15" x14ac:dyDescent="0.25"/>
  <cols>
    <col min="1" max="1" width="9.28515625" customWidth="1"/>
    <col min="2" max="2" width="68.7109375" customWidth="1"/>
    <col min="3" max="3" width="8.85546875" customWidth="1"/>
    <col min="4" max="4" width="2.42578125" customWidth="1"/>
    <col min="5" max="5" width="7.7109375" customWidth="1"/>
    <col min="6" max="6" width="3.7109375" customWidth="1"/>
    <col min="7" max="7" width="14.42578125" customWidth="1"/>
  </cols>
  <sheetData>
    <row r="1" spans="1:10" s="32" customFormat="1" ht="65.25" customHeight="1" x14ac:dyDescent="0.25">
      <c r="A1" s="80" t="s">
        <v>1473</v>
      </c>
      <c r="B1" s="80"/>
      <c r="C1" s="80"/>
      <c r="D1" s="80"/>
      <c r="E1" s="80"/>
      <c r="F1" s="80"/>
      <c r="G1" s="67"/>
      <c r="H1" s="67"/>
      <c r="I1" s="39"/>
      <c r="J1" s="39"/>
    </row>
    <row r="2" spans="1:10" s="33" customFormat="1" ht="15" customHeight="1" x14ac:dyDescent="0.25">
      <c r="A2" s="87" t="s">
        <v>1474</v>
      </c>
      <c r="B2" s="87"/>
      <c r="C2" s="87"/>
      <c r="D2" s="87"/>
      <c r="E2" s="87"/>
      <c r="F2" s="87"/>
      <c r="G2" s="40"/>
      <c r="H2" s="40"/>
      <c r="I2" s="40"/>
      <c r="J2" s="40"/>
    </row>
    <row r="3" spans="1:10" s="33" customFormat="1" ht="15" customHeight="1" x14ac:dyDescent="0.25">
      <c r="A3" s="88" t="s">
        <v>1492</v>
      </c>
      <c r="B3" s="88"/>
      <c r="C3" s="88"/>
      <c r="D3" s="88"/>
      <c r="E3" s="88"/>
      <c r="F3" s="88"/>
      <c r="G3" s="41"/>
      <c r="H3" s="41"/>
      <c r="I3" s="41"/>
      <c r="J3" s="41"/>
    </row>
    <row r="4" spans="1:10" s="33" customFormat="1" ht="15.6" customHeight="1" x14ac:dyDescent="0.25">
      <c r="A4" s="40"/>
      <c r="B4" s="40"/>
      <c r="C4" s="40"/>
      <c r="D4" s="40"/>
      <c r="E4" s="40"/>
      <c r="F4" s="40"/>
      <c r="G4" s="40"/>
      <c r="H4" s="40"/>
      <c r="I4" s="40"/>
      <c r="J4" s="40"/>
    </row>
    <row r="5" spans="1:10" s="33" customFormat="1" ht="15" customHeight="1" x14ac:dyDescent="0.25">
      <c r="A5" s="89" t="s">
        <v>1476</v>
      </c>
      <c r="B5" s="89"/>
      <c r="C5" s="89"/>
      <c r="D5" s="89"/>
      <c r="E5" s="89"/>
      <c r="F5" s="89"/>
      <c r="G5" s="40"/>
      <c r="H5" s="40"/>
      <c r="I5" s="40"/>
      <c r="J5" s="40"/>
    </row>
    <row r="6" spans="1:10" s="32" customFormat="1" ht="27" customHeight="1" x14ac:dyDescent="0.25">
      <c r="A6" s="85" t="s">
        <v>1477</v>
      </c>
      <c r="B6" s="85"/>
      <c r="C6" s="85"/>
      <c r="D6" s="85"/>
      <c r="E6" s="85"/>
      <c r="F6" s="85"/>
      <c r="G6" s="42"/>
      <c r="H6" s="42"/>
      <c r="I6" s="37"/>
      <c r="J6" s="37"/>
    </row>
    <row r="7" spans="1:10" s="32" customFormat="1" ht="11.25" customHeight="1" x14ac:dyDescent="0.25">
      <c r="A7" s="37"/>
      <c r="B7" s="37"/>
      <c r="C7" s="37"/>
      <c r="D7" s="37"/>
      <c r="E7" s="49"/>
      <c r="F7" s="49"/>
    </row>
    <row r="8" spans="1:10" s="32" customFormat="1" ht="26.25" customHeight="1" x14ac:dyDescent="0.25">
      <c r="A8" s="85" t="s">
        <v>1478</v>
      </c>
      <c r="B8" s="85"/>
      <c r="C8" s="85"/>
      <c r="D8" s="85"/>
      <c r="E8" s="85"/>
      <c r="F8" s="85"/>
      <c r="G8" s="42"/>
      <c r="H8" s="42"/>
      <c r="I8" s="42"/>
      <c r="J8" s="42"/>
    </row>
    <row r="9" spans="1:10" s="32" customFormat="1" x14ac:dyDescent="0.25">
      <c r="A9" s="86" t="s">
        <v>1479</v>
      </c>
      <c r="B9" s="86"/>
      <c r="C9" s="86"/>
      <c r="D9" s="86"/>
      <c r="E9" s="86"/>
      <c r="F9" s="86"/>
      <c r="G9" s="37"/>
      <c r="H9" s="37"/>
      <c r="I9" s="37"/>
      <c r="J9" s="37"/>
    </row>
    <row r="10" spans="1:10" ht="12" customHeight="1" x14ac:dyDescent="0.25">
      <c r="A10" s="51"/>
      <c r="B10" s="99" t="s">
        <v>1391</v>
      </c>
      <c r="C10" s="99"/>
      <c r="D10" s="99"/>
      <c r="E10" s="99"/>
      <c r="F10" s="51"/>
      <c r="G10" s="10"/>
    </row>
    <row r="11" spans="1:10" ht="15" customHeight="1" x14ac:dyDescent="0.25">
      <c r="A11" s="73" t="s">
        <v>1392</v>
      </c>
      <c r="B11" s="73" t="s">
        <v>2</v>
      </c>
      <c r="C11" s="82" t="s">
        <v>1410</v>
      </c>
      <c r="D11" s="82"/>
      <c r="E11" s="82" t="s">
        <v>1411</v>
      </c>
      <c r="F11" s="82"/>
      <c r="G11" s="10"/>
    </row>
    <row r="12" spans="1:10" ht="12" customHeight="1" x14ac:dyDescent="0.25">
      <c r="A12" s="76"/>
      <c r="B12" s="78" t="s">
        <v>1391</v>
      </c>
      <c r="C12" s="110"/>
      <c r="D12" s="111"/>
      <c r="E12" s="106"/>
      <c r="F12" s="107"/>
      <c r="G12" s="10"/>
    </row>
    <row r="13" spans="1:10" ht="12.95" customHeight="1" x14ac:dyDescent="0.25">
      <c r="A13" s="75" t="s">
        <v>1412</v>
      </c>
      <c r="B13" s="70" t="s">
        <v>1413</v>
      </c>
      <c r="C13" s="106"/>
      <c r="D13" s="107"/>
      <c r="E13" s="106"/>
      <c r="F13" s="107"/>
      <c r="G13" s="10"/>
    </row>
    <row r="14" spans="1:10" ht="12.95" customHeight="1" x14ac:dyDescent="0.25">
      <c r="A14" s="26" t="s">
        <v>1414</v>
      </c>
      <c r="B14" s="27" t="s">
        <v>1415</v>
      </c>
      <c r="C14" s="102">
        <v>5</v>
      </c>
      <c r="D14" s="102"/>
      <c r="E14" s="103">
        <v>5</v>
      </c>
      <c r="F14" s="103"/>
      <c r="G14" s="10"/>
    </row>
    <row r="15" spans="1:10" ht="12.95" customHeight="1" x14ac:dyDescent="0.25">
      <c r="A15" s="26" t="s">
        <v>1416</v>
      </c>
      <c r="B15" s="27" t="s">
        <v>1417</v>
      </c>
      <c r="C15" s="102">
        <v>0</v>
      </c>
      <c r="D15" s="102"/>
      <c r="E15" s="103">
        <v>0</v>
      </c>
      <c r="F15" s="103"/>
      <c r="G15" s="10"/>
    </row>
    <row r="16" spans="1:10" ht="12.95" customHeight="1" x14ac:dyDescent="0.25">
      <c r="A16" s="26" t="s">
        <v>1418</v>
      </c>
      <c r="B16" s="27" t="s">
        <v>1419</v>
      </c>
      <c r="C16" s="102">
        <v>0</v>
      </c>
      <c r="D16" s="102"/>
      <c r="E16" s="103">
        <v>0</v>
      </c>
      <c r="F16" s="103"/>
      <c r="G16" s="10"/>
    </row>
    <row r="17" spans="1:7" ht="12.95" customHeight="1" x14ac:dyDescent="0.25">
      <c r="A17" s="26" t="s">
        <v>1420</v>
      </c>
      <c r="B17" s="27" t="s">
        <v>1421</v>
      </c>
      <c r="C17" s="102">
        <v>0</v>
      </c>
      <c r="D17" s="102"/>
      <c r="E17" s="103">
        <v>0</v>
      </c>
      <c r="F17" s="103"/>
      <c r="G17" s="10"/>
    </row>
    <row r="18" spans="1:7" ht="12.95" customHeight="1" x14ac:dyDescent="0.25">
      <c r="A18" s="26" t="s">
        <v>1422</v>
      </c>
      <c r="B18" s="27" t="s">
        <v>1423</v>
      </c>
      <c r="C18" s="102">
        <v>0</v>
      </c>
      <c r="D18" s="102"/>
      <c r="E18" s="103">
        <v>0</v>
      </c>
      <c r="F18" s="103"/>
      <c r="G18" s="10"/>
    </row>
    <row r="19" spans="1:7" ht="12.95" customHeight="1" x14ac:dyDescent="0.25">
      <c r="A19" s="26" t="s">
        <v>1424</v>
      </c>
      <c r="B19" s="27" t="s">
        <v>1425</v>
      </c>
      <c r="C19" s="102">
        <v>0</v>
      </c>
      <c r="D19" s="102"/>
      <c r="E19" s="103">
        <v>0</v>
      </c>
      <c r="F19" s="103"/>
      <c r="G19" s="10"/>
    </row>
    <row r="20" spans="1:7" ht="12.95" customHeight="1" x14ac:dyDescent="0.25">
      <c r="A20" s="26" t="s">
        <v>1426</v>
      </c>
      <c r="B20" s="27" t="s">
        <v>1427</v>
      </c>
      <c r="C20" s="102">
        <v>3</v>
      </c>
      <c r="D20" s="102"/>
      <c r="E20" s="103">
        <v>3</v>
      </c>
      <c r="F20" s="103"/>
      <c r="G20" s="10"/>
    </row>
    <row r="21" spans="1:7" ht="12.95" customHeight="1" x14ac:dyDescent="0.25">
      <c r="A21" s="26" t="s">
        <v>1428</v>
      </c>
      <c r="B21" s="27" t="s">
        <v>1429</v>
      </c>
      <c r="C21" s="102">
        <v>8</v>
      </c>
      <c r="D21" s="102"/>
      <c r="E21" s="103">
        <v>8</v>
      </c>
      <c r="F21" s="103"/>
      <c r="G21" s="10"/>
    </row>
    <row r="22" spans="1:7" ht="12.95" customHeight="1" x14ac:dyDescent="0.25">
      <c r="A22" s="26" t="s">
        <v>1430</v>
      </c>
      <c r="B22" s="27" t="s">
        <v>1431</v>
      </c>
      <c r="C22" s="102">
        <v>0</v>
      </c>
      <c r="D22" s="102"/>
      <c r="E22" s="103">
        <v>0</v>
      </c>
      <c r="F22" s="103"/>
      <c r="G22" s="10"/>
    </row>
    <row r="23" spans="1:7" ht="15" customHeight="1" x14ac:dyDescent="0.25">
      <c r="A23" s="76"/>
      <c r="B23" s="29" t="s">
        <v>680</v>
      </c>
      <c r="C23" s="104">
        <v>16</v>
      </c>
      <c r="D23" s="104"/>
      <c r="E23" s="104">
        <v>16</v>
      </c>
      <c r="F23" s="104"/>
      <c r="G23" s="10"/>
    </row>
    <row r="24" spans="1:7" ht="12" customHeight="1" x14ac:dyDescent="0.25">
      <c r="A24" s="76"/>
      <c r="B24" s="78" t="s">
        <v>1391</v>
      </c>
      <c r="C24" s="110"/>
      <c r="D24" s="111"/>
      <c r="E24" s="106"/>
      <c r="F24" s="107"/>
      <c r="G24" s="10"/>
    </row>
    <row r="25" spans="1:7" ht="12.95" customHeight="1" x14ac:dyDescent="0.25">
      <c r="A25" s="75" t="s">
        <v>1432</v>
      </c>
      <c r="B25" s="70" t="s">
        <v>1433</v>
      </c>
      <c r="C25" s="106"/>
      <c r="D25" s="107"/>
      <c r="E25" s="106"/>
      <c r="F25" s="107"/>
      <c r="G25" s="10"/>
    </row>
    <row r="26" spans="1:7" ht="12.95" customHeight="1" x14ac:dyDescent="0.25">
      <c r="A26" s="26" t="s">
        <v>1434</v>
      </c>
      <c r="B26" s="27" t="s">
        <v>1435</v>
      </c>
      <c r="C26" s="102">
        <v>18.13</v>
      </c>
      <c r="D26" s="102"/>
      <c r="E26" s="103">
        <v>0</v>
      </c>
      <c r="F26" s="103"/>
      <c r="G26" s="10"/>
    </row>
    <row r="27" spans="1:7" ht="12.95" customHeight="1" x14ac:dyDescent="0.25">
      <c r="A27" s="26" t="s">
        <v>1436</v>
      </c>
      <c r="B27" s="27" t="s">
        <v>1437</v>
      </c>
      <c r="C27" s="102">
        <v>4.16</v>
      </c>
      <c r="D27" s="102"/>
      <c r="E27" s="103">
        <v>0</v>
      </c>
      <c r="F27" s="103"/>
      <c r="G27" s="10"/>
    </row>
    <row r="28" spans="1:7" ht="12.95" customHeight="1" x14ac:dyDescent="0.25">
      <c r="A28" s="26" t="s">
        <v>1438</v>
      </c>
      <c r="B28" s="27" t="s">
        <v>1439</v>
      </c>
      <c r="C28" s="102">
        <v>0.87</v>
      </c>
      <c r="D28" s="102"/>
      <c r="E28" s="103">
        <v>0.65</v>
      </c>
      <c r="F28" s="103"/>
      <c r="G28" s="10"/>
    </row>
    <row r="29" spans="1:7" ht="12.95" customHeight="1" x14ac:dyDescent="0.25">
      <c r="A29" s="26" t="s">
        <v>1440</v>
      </c>
      <c r="B29" s="27" t="s">
        <v>1441</v>
      </c>
      <c r="C29" s="102">
        <v>11.22</v>
      </c>
      <c r="D29" s="102"/>
      <c r="E29" s="103">
        <v>8.33</v>
      </c>
      <c r="F29" s="103"/>
      <c r="G29" s="10"/>
    </row>
    <row r="30" spans="1:7" ht="12.95" customHeight="1" x14ac:dyDescent="0.25">
      <c r="A30" s="26" t="s">
        <v>1442</v>
      </c>
      <c r="B30" s="27" t="s">
        <v>1443</v>
      </c>
      <c r="C30" s="102">
        <v>7.0000000000000007E-2</v>
      </c>
      <c r="D30" s="102"/>
      <c r="E30" s="103">
        <v>0.05</v>
      </c>
      <c r="F30" s="103"/>
      <c r="G30" s="10"/>
    </row>
    <row r="31" spans="1:7" ht="12.95" customHeight="1" x14ac:dyDescent="0.25">
      <c r="A31" s="26" t="s">
        <v>1444</v>
      </c>
      <c r="B31" s="27" t="s">
        <v>1445</v>
      </c>
      <c r="C31" s="102">
        <v>0.75</v>
      </c>
      <c r="D31" s="102"/>
      <c r="E31" s="103">
        <v>0.56000000000000005</v>
      </c>
      <c r="F31" s="103"/>
      <c r="G31" s="10"/>
    </row>
    <row r="32" spans="1:7" ht="12.95" customHeight="1" x14ac:dyDescent="0.25">
      <c r="A32" s="26" t="s">
        <v>1446</v>
      </c>
      <c r="B32" s="27" t="s">
        <v>1447</v>
      </c>
      <c r="C32" s="102">
        <v>2.83</v>
      </c>
      <c r="D32" s="102"/>
      <c r="E32" s="103">
        <v>0</v>
      </c>
      <c r="F32" s="103"/>
      <c r="G32" s="10"/>
    </row>
    <row r="33" spans="1:7" ht="12.95" customHeight="1" x14ac:dyDescent="0.25">
      <c r="A33" s="26" t="s">
        <v>1448</v>
      </c>
      <c r="B33" s="27" t="s">
        <v>1449</v>
      </c>
      <c r="C33" s="102">
        <v>0.1</v>
      </c>
      <c r="D33" s="102"/>
      <c r="E33" s="103">
        <v>7.0000000000000007E-2</v>
      </c>
      <c r="F33" s="103"/>
      <c r="G33" s="10"/>
    </row>
    <row r="34" spans="1:7" ht="12.95" customHeight="1" x14ac:dyDescent="0.25">
      <c r="A34" s="26" t="s">
        <v>1450</v>
      </c>
      <c r="B34" s="27" t="s">
        <v>1451</v>
      </c>
      <c r="C34" s="102">
        <v>12.82</v>
      </c>
      <c r="D34" s="102"/>
      <c r="E34" s="103">
        <v>9.5299999999999994</v>
      </c>
      <c r="F34" s="103"/>
      <c r="G34" s="10"/>
    </row>
    <row r="35" spans="1:7" ht="12.95" customHeight="1" x14ac:dyDescent="0.25">
      <c r="A35" s="26" t="s">
        <v>1452</v>
      </c>
      <c r="B35" s="27" t="s">
        <v>1453</v>
      </c>
      <c r="C35" s="102">
        <v>0.03</v>
      </c>
      <c r="D35" s="102"/>
      <c r="E35" s="103">
        <v>0.03</v>
      </c>
      <c r="F35" s="103"/>
      <c r="G35" s="10"/>
    </row>
    <row r="36" spans="1:7" ht="15" customHeight="1" x14ac:dyDescent="0.25">
      <c r="A36" s="76"/>
      <c r="B36" s="29" t="s">
        <v>680</v>
      </c>
      <c r="C36" s="104">
        <v>50.980000000000004</v>
      </c>
      <c r="D36" s="104"/>
      <c r="E36" s="104">
        <v>19.220000000000002</v>
      </c>
      <c r="F36" s="104"/>
      <c r="G36" s="10"/>
    </row>
    <row r="37" spans="1:7" ht="12" customHeight="1" x14ac:dyDescent="0.25">
      <c r="A37" s="76"/>
      <c r="B37" s="78" t="s">
        <v>1391</v>
      </c>
      <c r="C37" s="110"/>
      <c r="D37" s="111"/>
      <c r="E37" s="106"/>
      <c r="F37" s="107"/>
      <c r="G37" s="10"/>
    </row>
    <row r="38" spans="1:7" ht="12.95" customHeight="1" x14ac:dyDescent="0.25">
      <c r="A38" s="75" t="s">
        <v>1454</v>
      </c>
      <c r="B38" s="70" t="s">
        <v>1455</v>
      </c>
      <c r="C38" s="106"/>
      <c r="D38" s="107"/>
      <c r="E38" s="106"/>
      <c r="F38" s="107"/>
      <c r="G38" s="10"/>
    </row>
    <row r="39" spans="1:7" ht="12.95" customHeight="1" x14ac:dyDescent="0.25">
      <c r="A39" s="26" t="s">
        <v>1456</v>
      </c>
      <c r="B39" s="27" t="s">
        <v>1457</v>
      </c>
      <c r="C39" s="102">
        <v>5.81</v>
      </c>
      <c r="D39" s="102"/>
      <c r="E39" s="103">
        <v>4.32</v>
      </c>
      <c r="F39" s="103"/>
      <c r="G39" s="10"/>
    </row>
    <row r="40" spans="1:7" ht="12.95" customHeight="1" x14ac:dyDescent="0.25">
      <c r="A40" s="26" t="s">
        <v>1458</v>
      </c>
      <c r="B40" s="27" t="s">
        <v>1459</v>
      </c>
      <c r="C40" s="102">
        <v>0.14000000000000001</v>
      </c>
      <c r="D40" s="102"/>
      <c r="E40" s="103">
        <v>0.1</v>
      </c>
      <c r="F40" s="103"/>
      <c r="G40" s="10"/>
    </row>
    <row r="41" spans="1:7" ht="12.95" customHeight="1" x14ac:dyDescent="0.25">
      <c r="A41" s="26" t="s">
        <v>1460</v>
      </c>
      <c r="B41" s="27" t="s">
        <v>1461</v>
      </c>
      <c r="C41" s="102">
        <v>1.77</v>
      </c>
      <c r="D41" s="102"/>
      <c r="E41" s="103">
        <v>1.31</v>
      </c>
      <c r="F41" s="103"/>
      <c r="G41" s="10"/>
    </row>
    <row r="42" spans="1:7" ht="12.95" customHeight="1" x14ac:dyDescent="0.25">
      <c r="A42" s="26" t="s">
        <v>1462</v>
      </c>
      <c r="B42" s="27" t="s">
        <v>1463</v>
      </c>
      <c r="C42" s="102">
        <v>2.96</v>
      </c>
      <c r="D42" s="102"/>
      <c r="E42" s="103">
        <v>2.2000000000000002</v>
      </c>
      <c r="F42" s="103"/>
      <c r="G42" s="10"/>
    </row>
    <row r="43" spans="1:7" ht="12.95" customHeight="1" x14ac:dyDescent="0.25">
      <c r="A43" s="26" t="s">
        <v>1464</v>
      </c>
      <c r="B43" s="27" t="s">
        <v>1465</v>
      </c>
      <c r="C43" s="102">
        <v>0.49</v>
      </c>
      <c r="D43" s="102"/>
      <c r="E43" s="103">
        <v>0.36</v>
      </c>
      <c r="F43" s="103"/>
      <c r="G43" s="10"/>
    </row>
    <row r="44" spans="1:7" ht="15" customHeight="1" x14ac:dyDescent="0.25">
      <c r="A44" s="76"/>
      <c r="B44" s="29" t="s">
        <v>680</v>
      </c>
      <c r="C44" s="104">
        <v>11.17</v>
      </c>
      <c r="D44" s="104"/>
      <c r="E44" s="104">
        <v>8.2900000000000009</v>
      </c>
      <c r="F44" s="104"/>
      <c r="G44" s="10"/>
    </row>
    <row r="45" spans="1:7" ht="12" customHeight="1" x14ac:dyDescent="0.25">
      <c r="A45" s="76"/>
      <c r="B45" s="79" t="s">
        <v>1391</v>
      </c>
      <c r="C45" s="112"/>
      <c r="D45" s="111"/>
      <c r="E45" s="106"/>
      <c r="F45" s="107"/>
      <c r="G45" s="10"/>
    </row>
    <row r="46" spans="1:7" ht="12.95" customHeight="1" x14ac:dyDescent="0.25">
      <c r="A46" s="75" t="s">
        <v>1466</v>
      </c>
      <c r="B46" s="70" t="s">
        <v>1467</v>
      </c>
      <c r="C46" s="106"/>
      <c r="D46" s="107"/>
      <c r="E46" s="106"/>
      <c r="F46" s="107"/>
      <c r="G46" s="10"/>
    </row>
    <row r="47" spans="1:7" ht="12.95" customHeight="1" x14ac:dyDescent="0.25">
      <c r="A47" s="26" t="s">
        <v>1468</v>
      </c>
      <c r="B47" s="27" t="s">
        <v>1469</v>
      </c>
      <c r="C47" s="102">
        <v>10.55</v>
      </c>
      <c r="D47" s="102"/>
      <c r="E47" s="103">
        <v>3.77</v>
      </c>
      <c r="F47" s="103"/>
      <c r="G47" s="10"/>
    </row>
    <row r="48" spans="1:7" ht="18" customHeight="1" x14ac:dyDescent="0.25">
      <c r="A48" s="26" t="s">
        <v>1470</v>
      </c>
      <c r="B48" s="27" t="s">
        <v>1471</v>
      </c>
      <c r="C48" s="102">
        <v>0.5</v>
      </c>
      <c r="D48" s="102"/>
      <c r="E48" s="103">
        <v>0.37</v>
      </c>
      <c r="F48" s="103"/>
      <c r="G48" s="10"/>
    </row>
    <row r="49" spans="1:7" ht="15" customHeight="1" x14ac:dyDescent="0.25">
      <c r="A49" s="77"/>
      <c r="B49" s="69" t="s">
        <v>680</v>
      </c>
      <c r="C49" s="108">
        <v>11.05</v>
      </c>
      <c r="D49" s="108"/>
      <c r="E49" s="108">
        <v>4.1399999999999997</v>
      </c>
      <c r="F49" s="108"/>
      <c r="G49" s="10"/>
    </row>
    <row r="50" spans="1:7" ht="20.100000000000001" customHeight="1" x14ac:dyDescent="0.25">
      <c r="A50" s="51"/>
      <c r="B50" s="31" t="s">
        <v>1472</v>
      </c>
      <c r="C50" s="105">
        <v>89.2</v>
      </c>
      <c r="D50" s="105"/>
      <c r="E50" s="105">
        <v>47.65</v>
      </c>
      <c r="F50" s="105"/>
      <c r="G50" s="10"/>
    </row>
    <row r="51" spans="1:7" s="44" customFormat="1" ht="30" customHeight="1" x14ac:dyDescent="0.2">
      <c r="A51" s="109" t="s">
        <v>1480</v>
      </c>
      <c r="B51" s="109"/>
      <c r="C51" s="109"/>
      <c r="D51" s="109"/>
      <c r="E51" s="109"/>
      <c r="F51" s="109"/>
      <c r="G51" s="74"/>
    </row>
  </sheetData>
  <mergeCells count="89">
    <mergeCell ref="A51:F51"/>
    <mergeCell ref="C12:D12"/>
    <mergeCell ref="C13:D13"/>
    <mergeCell ref="E12:F12"/>
    <mergeCell ref="E13:F13"/>
    <mergeCell ref="C24:D24"/>
    <mergeCell ref="C25:D25"/>
    <mergeCell ref="E24:F24"/>
    <mergeCell ref="E25:F25"/>
    <mergeCell ref="C37:D37"/>
    <mergeCell ref="C38:D38"/>
    <mergeCell ref="E37:F37"/>
    <mergeCell ref="E38:F38"/>
    <mergeCell ref="C45:D45"/>
    <mergeCell ref="C46:D46"/>
    <mergeCell ref="E45:F45"/>
    <mergeCell ref="C50:D50"/>
    <mergeCell ref="E50:F50"/>
    <mergeCell ref="A1:F1"/>
    <mergeCell ref="A2:F2"/>
    <mergeCell ref="A3:F3"/>
    <mergeCell ref="A5:F5"/>
    <mergeCell ref="A6:F6"/>
    <mergeCell ref="A8:F8"/>
    <mergeCell ref="A9:F9"/>
    <mergeCell ref="E46:F46"/>
    <mergeCell ref="C47:D47"/>
    <mergeCell ref="E47:F47"/>
    <mergeCell ref="C48:D48"/>
    <mergeCell ref="E48:F48"/>
    <mergeCell ref="C49:D49"/>
    <mergeCell ref="E49:F49"/>
    <mergeCell ref="C43:D43"/>
    <mergeCell ref="E43:F43"/>
    <mergeCell ref="C44:D44"/>
    <mergeCell ref="E44:F44"/>
    <mergeCell ref="C40:D40"/>
    <mergeCell ref="E40:F40"/>
    <mergeCell ref="C41:D41"/>
    <mergeCell ref="E41:F41"/>
    <mergeCell ref="C42:D42"/>
    <mergeCell ref="E42:F42"/>
    <mergeCell ref="C36:D36"/>
    <mergeCell ref="E36:F36"/>
    <mergeCell ref="C39:D39"/>
    <mergeCell ref="E39:F39"/>
    <mergeCell ref="C33:D33"/>
    <mergeCell ref="E33:F33"/>
    <mergeCell ref="C34:D34"/>
    <mergeCell ref="E34:F34"/>
    <mergeCell ref="C35:D35"/>
    <mergeCell ref="E35:F35"/>
    <mergeCell ref="C30:D30"/>
    <mergeCell ref="E30:F30"/>
    <mergeCell ref="C31:D31"/>
    <mergeCell ref="E31:F31"/>
    <mergeCell ref="C32:D32"/>
    <mergeCell ref="E32:F32"/>
    <mergeCell ref="C27:D27"/>
    <mergeCell ref="E27:F27"/>
    <mergeCell ref="C28:D28"/>
    <mergeCell ref="E28:F28"/>
    <mergeCell ref="C29:D29"/>
    <mergeCell ref="E29:F29"/>
    <mergeCell ref="C26:D26"/>
    <mergeCell ref="E26:F26"/>
    <mergeCell ref="C20:D20"/>
    <mergeCell ref="E20:F20"/>
    <mergeCell ref="C21:D21"/>
    <mergeCell ref="E21:F21"/>
    <mergeCell ref="C22:D22"/>
    <mergeCell ref="E22:F22"/>
    <mergeCell ref="C18:D18"/>
    <mergeCell ref="E18:F18"/>
    <mergeCell ref="C19:D19"/>
    <mergeCell ref="E19:F19"/>
    <mergeCell ref="C23:D23"/>
    <mergeCell ref="E23:F23"/>
    <mergeCell ref="C15:D15"/>
    <mergeCell ref="E15:F15"/>
    <mergeCell ref="C16:D16"/>
    <mergeCell ref="E16:F16"/>
    <mergeCell ref="C17:D17"/>
    <mergeCell ref="E17:F17"/>
    <mergeCell ref="B10:E10"/>
    <mergeCell ref="C11:D11"/>
    <mergeCell ref="E11:F11"/>
    <mergeCell ref="C14:D14"/>
    <mergeCell ref="E14:F14"/>
  </mergeCells>
  <pageMargins left="0.5" right="0.5" top="0.5" bottom="0.5" header="0" footer="0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8</vt:i4>
      </vt:variant>
    </vt:vector>
  </HeadingPairs>
  <TitlesOfParts>
    <vt:vector size="13" baseType="lpstr">
      <vt:lpstr>PLANILHA ORCAMENTARIA</vt:lpstr>
      <vt:lpstr>COMPOSICOES</vt:lpstr>
      <vt:lpstr>CRONOGRAMA</vt:lpstr>
      <vt:lpstr>BDI</vt:lpstr>
      <vt:lpstr>ENCARGOS SOCIAIS</vt:lpstr>
      <vt:lpstr>BDI!Area_de_impressao</vt:lpstr>
      <vt:lpstr>COMPOSICOES!Area_de_impressao</vt:lpstr>
      <vt:lpstr>'ENCARGOS SOCIAIS'!Area_de_impressao</vt:lpstr>
      <vt:lpstr>JR_PAGE_ANCHOR_2_1</vt:lpstr>
      <vt:lpstr>JR_PAGE_ANCHOR_3_1</vt:lpstr>
      <vt:lpstr>COMPOSICOES!Titulos_de_impressao</vt:lpstr>
      <vt:lpstr>'PLANILHA ORCAMENTARIA'!Titulos_de_impressao</vt:lpstr>
      <vt:lpstr>VALOR_TOTAL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2025-11-18T13:48:49Z</dcterms:created>
  <dcterms:modified xsi:type="dcterms:W3CDTF">2025-11-18T13:49:51Z</dcterms:modified>
</cp:coreProperties>
</file>