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ários\POSITIVO\Documents\EDITAIS PP - 2024\EDITAIS OBRAS\EDITAL 004-2024-CE CONSTRUÇÃO CENTRO DE SAUDE-ASS\GEO OBRAS\"/>
    </mc:Choice>
  </mc:AlternateContent>
  <xr:revisionPtr revIDLastSave="0" documentId="8_{8E617A98-096A-4780-A3D6-64565AFE2666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ORÇAMENTO" sheetId="8" r:id="rId1"/>
    <sheet name="CRONOGRAMA" sheetId="9" r:id="rId2"/>
    <sheet name="CUSTO UNITÁRIO ATT" sheetId="12" r:id="rId3"/>
    <sheet name="CÁLCULO" sheetId="10" r:id="rId4"/>
    <sheet name="COMPOSIÇÃO DO BDI" sheetId="6" r:id="rId5"/>
  </sheets>
  <definedNames>
    <definedName name="_xlnm.Print_Area" localSheetId="3">CÁLCULO!$A$1:$E$134</definedName>
    <definedName name="_xlnm.Print_Area" localSheetId="4">'COMPOSIÇÃO DO BDI'!$A$1:$G$40</definedName>
    <definedName name="_xlnm.Print_Area" localSheetId="1">CRONOGRAMA!$A$1:$G$50</definedName>
    <definedName name="_xlnm.Print_Area" localSheetId="2">'CUSTO UNITÁRIO ATT'!$A$1:$J$1047</definedName>
    <definedName name="_xlnm.Print_Area" localSheetId="0">ORÇAMENTO!$A$1:$I$129</definedName>
    <definedName name="_xlnm.Print_Titles" localSheetId="3">CÁLCULO!$1:$10</definedName>
    <definedName name="_xlnm.Print_Titles" localSheetId="0">ORÇAMENTO!$1:$11</definedName>
  </definedNames>
  <calcPr calcId="191029"/>
  <customWorkbookViews>
    <customWorkbookView name="j" guid="{3E3604AA-1B78-4EF7-9E14-22AE5816212E}" maximized="1" windowWidth="1596" windowHeight="675" activeSheetId="3"/>
  </customWorkbookViews>
</workbook>
</file>

<file path=xl/calcChain.xml><?xml version="1.0" encoding="utf-8"?>
<calcChain xmlns="http://schemas.openxmlformats.org/spreadsheetml/2006/main">
  <c r="B37" i="9" l="1"/>
  <c r="B35" i="9"/>
  <c r="B33" i="9"/>
  <c r="B31" i="9"/>
  <c r="B29" i="9"/>
  <c r="B27" i="9"/>
  <c r="B25" i="9"/>
  <c r="B23" i="9"/>
  <c r="B21" i="9"/>
  <c r="B19" i="9"/>
  <c r="B17" i="9"/>
  <c r="B15" i="9"/>
  <c r="E6" i="10"/>
  <c r="B119" i="10"/>
  <c r="D13" i="10"/>
  <c r="D14" i="10"/>
  <c r="D16" i="10"/>
  <c r="D17" i="10"/>
  <c r="D20" i="10"/>
  <c r="D21" i="10"/>
  <c r="D23" i="10"/>
  <c r="D24" i="10"/>
  <c r="D26" i="10"/>
  <c r="D27" i="10"/>
  <c r="D28" i="10"/>
  <c r="D29" i="10"/>
  <c r="D30" i="10"/>
  <c r="D32" i="10"/>
  <c r="D33" i="10"/>
  <c r="D35" i="10"/>
  <c r="D36" i="10"/>
  <c r="D37" i="10"/>
  <c r="D39" i="10"/>
  <c r="D40" i="10"/>
  <c r="D41" i="10"/>
  <c r="D43" i="10"/>
  <c r="D44" i="10"/>
  <c r="D46" i="10"/>
  <c r="D47" i="10"/>
  <c r="D48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8" i="10"/>
  <c r="D89" i="10"/>
  <c r="D90" i="10"/>
  <c r="D91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9" i="10"/>
  <c r="D120" i="10"/>
  <c r="D121" i="10"/>
  <c r="D12" i="10"/>
  <c r="C13" i="10"/>
  <c r="C14" i="10"/>
  <c r="C16" i="10"/>
  <c r="C17" i="10"/>
  <c r="C20" i="10"/>
  <c r="C21" i="10"/>
  <c r="C23" i="10"/>
  <c r="C24" i="10"/>
  <c r="C26" i="10"/>
  <c r="C27" i="10"/>
  <c r="C28" i="10"/>
  <c r="C29" i="10"/>
  <c r="C30" i="10"/>
  <c r="C32" i="10"/>
  <c r="C33" i="10"/>
  <c r="C35" i="10"/>
  <c r="C36" i="10"/>
  <c r="C37" i="10"/>
  <c r="C39" i="10"/>
  <c r="C40" i="10"/>
  <c r="C41" i="10"/>
  <c r="C43" i="10"/>
  <c r="C44" i="10"/>
  <c r="C46" i="10"/>
  <c r="C47" i="10"/>
  <c r="C48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8" i="10"/>
  <c r="C89" i="10"/>
  <c r="C90" i="10"/>
  <c r="C91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9" i="10"/>
  <c r="C120" i="10"/>
  <c r="C121" i="10"/>
  <c r="C12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20" i="10"/>
  <c r="B121" i="10"/>
  <c r="B11" i="10"/>
  <c r="A13" i="10"/>
  <c r="A14" i="10"/>
  <c r="A12" i="10"/>
  <c r="H122" i="8"/>
  <c r="I122" i="8" s="1"/>
  <c r="H121" i="8"/>
  <c r="I121" i="8" s="1"/>
  <c r="H120" i="8"/>
  <c r="I120" i="8" s="1"/>
  <c r="H118" i="8"/>
  <c r="I118" i="8" s="1"/>
  <c r="H117" i="8"/>
  <c r="I117" i="8" s="1"/>
  <c r="H116" i="8"/>
  <c r="I116" i="8" s="1"/>
  <c r="H115" i="8"/>
  <c r="I115" i="8" s="1"/>
  <c r="H114" i="8"/>
  <c r="I114" i="8" s="1"/>
  <c r="I113" i="8"/>
  <c r="H113" i="8"/>
  <c r="H112" i="8"/>
  <c r="I112" i="8" s="1"/>
  <c r="H111" i="8"/>
  <c r="I111" i="8" s="1"/>
  <c r="H110" i="8"/>
  <c r="I110" i="8" s="1"/>
  <c r="I109" i="8"/>
  <c r="H109" i="8"/>
  <c r="H108" i="8"/>
  <c r="I108" i="8" s="1"/>
  <c r="H107" i="8"/>
  <c r="I107" i="8" s="1"/>
  <c r="H106" i="8"/>
  <c r="I106" i="8" s="1"/>
  <c r="H105" i="8"/>
  <c r="I105" i="8" s="1"/>
  <c r="H104" i="8"/>
  <c r="I104" i="8" s="1"/>
  <c r="H103" i="8"/>
  <c r="I103" i="8" s="1"/>
  <c r="H102" i="8"/>
  <c r="I102" i="8" s="1"/>
  <c r="H101" i="8"/>
  <c r="I101" i="8" s="1"/>
  <c r="H100" i="8"/>
  <c r="I100" i="8" s="1"/>
  <c r="H99" i="8"/>
  <c r="I99" i="8" s="1"/>
  <c r="H98" i="8"/>
  <c r="I98" i="8" s="1"/>
  <c r="H97" i="8"/>
  <c r="I97" i="8" s="1"/>
  <c r="H96" i="8"/>
  <c r="I96" i="8" s="1"/>
  <c r="H95" i="8"/>
  <c r="I95" i="8" s="1"/>
  <c r="H94" i="8"/>
  <c r="I94" i="8" s="1"/>
  <c r="H92" i="8"/>
  <c r="I92" i="8" s="1"/>
  <c r="H91" i="8"/>
  <c r="I91" i="8" s="1"/>
  <c r="H90" i="8"/>
  <c r="I90" i="8" s="1"/>
  <c r="H89" i="8"/>
  <c r="I89" i="8" s="1"/>
  <c r="H87" i="8"/>
  <c r="I87" i="8" s="1"/>
  <c r="H86" i="8"/>
  <c r="I86" i="8" s="1"/>
  <c r="H85" i="8"/>
  <c r="I85" i="8" s="1"/>
  <c r="H84" i="8"/>
  <c r="I84" i="8" s="1"/>
  <c r="H83" i="8"/>
  <c r="I83" i="8" s="1"/>
  <c r="H82" i="8"/>
  <c r="I82" i="8" s="1"/>
  <c r="H81" i="8"/>
  <c r="I81" i="8" s="1"/>
  <c r="H80" i="8"/>
  <c r="I80" i="8" s="1"/>
  <c r="I79" i="8"/>
  <c r="H79" i="8"/>
  <c r="H78" i="8"/>
  <c r="I78" i="8" s="1"/>
  <c r="H77" i="8"/>
  <c r="I77" i="8" s="1"/>
  <c r="H76" i="8"/>
  <c r="I76" i="8" s="1"/>
  <c r="H75" i="8"/>
  <c r="I75" i="8" s="1"/>
  <c r="H74" i="8"/>
  <c r="I74" i="8" s="1"/>
  <c r="H73" i="8"/>
  <c r="I73" i="8" s="1"/>
  <c r="H72" i="8"/>
  <c r="I72" i="8" s="1"/>
  <c r="H71" i="8"/>
  <c r="I71" i="8" s="1"/>
  <c r="H70" i="8"/>
  <c r="I70" i="8" s="1"/>
  <c r="H69" i="8"/>
  <c r="I69" i="8" s="1"/>
  <c r="H68" i="8"/>
  <c r="I68" i="8" s="1"/>
  <c r="H67" i="8"/>
  <c r="I67" i="8" s="1"/>
  <c r="H65" i="8"/>
  <c r="I65" i="8" s="1"/>
  <c r="H64" i="8"/>
  <c r="I64" i="8" s="1"/>
  <c r="H63" i="8"/>
  <c r="I63" i="8" s="1"/>
  <c r="H62" i="8"/>
  <c r="I62" i="8" s="1"/>
  <c r="H61" i="8"/>
  <c r="I61" i="8" s="1"/>
  <c r="H60" i="8"/>
  <c r="I60" i="8" s="1"/>
  <c r="H59" i="8"/>
  <c r="I59" i="8" s="1"/>
  <c r="H58" i="8"/>
  <c r="I58" i="8" s="1"/>
  <c r="H57" i="8"/>
  <c r="I57" i="8" s="1"/>
  <c r="H56" i="8"/>
  <c r="I56" i="8" s="1"/>
  <c r="H55" i="8"/>
  <c r="I55" i="8" s="1"/>
  <c r="H54" i="8"/>
  <c r="I54" i="8" s="1"/>
  <c r="H53" i="8"/>
  <c r="I53" i="8" s="1"/>
  <c r="H52" i="8"/>
  <c r="I52" i="8" s="1"/>
  <c r="H49" i="8"/>
  <c r="I49" i="8" s="1"/>
  <c r="H48" i="8"/>
  <c r="I48" i="8" s="1"/>
  <c r="H47" i="8"/>
  <c r="I47" i="8" s="1"/>
  <c r="H45" i="8"/>
  <c r="I45" i="8" s="1"/>
  <c r="H44" i="8"/>
  <c r="I44" i="8" s="1"/>
  <c r="H42" i="8"/>
  <c r="I42" i="8" s="1"/>
  <c r="H41" i="8"/>
  <c r="I41" i="8" s="1"/>
  <c r="H40" i="8"/>
  <c r="I40" i="8" s="1"/>
  <c r="H38" i="8"/>
  <c r="I38" i="8" s="1"/>
  <c r="I37" i="8"/>
  <c r="H37" i="8"/>
  <c r="H36" i="8"/>
  <c r="I36" i="8" s="1"/>
  <c r="H34" i="8"/>
  <c r="I34" i="8" s="1"/>
  <c r="H33" i="8"/>
  <c r="I33" i="8" s="1"/>
  <c r="H31" i="8"/>
  <c r="I31" i="8" s="1"/>
  <c r="H30" i="8"/>
  <c r="I30" i="8" s="1"/>
  <c r="H29" i="8"/>
  <c r="I29" i="8" s="1"/>
  <c r="H28" i="8"/>
  <c r="I28" i="8" s="1"/>
  <c r="H27" i="8"/>
  <c r="I27" i="8" s="1"/>
  <c r="H25" i="8"/>
  <c r="I25" i="8" s="1"/>
  <c r="H24" i="8"/>
  <c r="I24" i="8" s="1"/>
  <c r="H22" i="8"/>
  <c r="I22" i="8" s="1"/>
  <c r="H21" i="8"/>
  <c r="I21" i="8" s="1"/>
  <c r="H18" i="8"/>
  <c r="I18" i="8" s="1"/>
  <c r="H17" i="8"/>
  <c r="I17" i="8" s="1"/>
  <c r="H15" i="8"/>
  <c r="I15" i="8" s="1"/>
  <c r="H14" i="8"/>
  <c r="I14" i="8" s="1"/>
  <c r="H13" i="8"/>
  <c r="I13" i="8" s="1"/>
  <c r="I16" i="8" l="1"/>
  <c r="C17" i="9" s="1"/>
  <c r="I20" i="8"/>
  <c r="I43" i="8"/>
  <c r="C29" i="9" s="1"/>
  <c r="I88" i="8"/>
  <c r="I12" i="8"/>
  <c r="C15" i="9" s="1"/>
  <c r="I39" i="8"/>
  <c r="C27" i="9" s="1"/>
  <c r="I35" i="8"/>
  <c r="C25" i="9" s="1"/>
  <c r="I23" i="8"/>
  <c r="I19" i="8" s="1"/>
  <c r="C19" i="9" s="1"/>
  <c r="I46" i="8"/>
  <c r="C31" i="9" s="1"/>
  <c r="I32" i="8"/>
  <c r="C23" i="9" s="1"/>
  <c r="I51" i="8"/>
  <c r="I119" i="8"/>
  <c r="C37" i="9" s="1"/>
  <c r="I26" i="8"/>
  <c r="C21" i="9" s="1"/>
  <c r="I66" i="8"/>
  <c r="I93" i="8"/>
  <c r="C35" i="9" s="1"/>
  <c r="B8" i="6"/>
  <c r="A8" i="10"/>
  <c r="I50" i="8" l="1"/>
  <c r="C33" i="9" s="1"/>
  <c r="I123" i="8" l="1"/>
  <c r="H9" i="8" s="1"/>
  <c r="J2" i="12"/>
  <c r="D9" i="9"/>
  <c r="E7" i="10"/>
  <c r="E36" i="10"/>
  <c r="F30" i="10" l="1"/>
  <c r="I38" i="10"/>
  <c r="H33" i="10"/>
  <c r="J127" i="8"/>
  <c r="G47" i="10" l="1"/>
  <c r="G48" i="10"/>
  <c r="G38" i="9" l="1"/>
  <c r="F38" i="9"/>
  <c r="E38" i="9"/>
  <c r="A7" i="10" l="1"/>
  <c r="A8" i="9" l="1"/>
  <c r="G32" i="9" l="1"/>
  <c r="G24" i="9"/>
  <c r="F30" i="9"/>
  <c r="F28" i="9" l="1"/>
  <c r="E26" i="9"/>
  <c r="F26" i="9"/>
  <c r="F36" i="9" l="1"/>
  <c r="G36" i="9"/>
  <c r="E18" i="9" l="1"/>
  <c r="D22" i="6" l="1"/>
  <c r="D24" i="6" s="1"/>
  <c r="G34" i="9" l="1"/>
  <c r="G40" i="9" s="1"/>
  <c r="F34" i="9" l="1"/>
  <c r="F40" i="9" s="1"/>
  <c r="E22" i="9"/>
  <c r="C39" i="9" l="1"/>
  <c r="E16" i="9"/>
  <c r="D37" i="9" l="1"/>
  <c r="E20" i="9"/>
  <c r="E40" i="9" s="1"/>
  <c r="D27" i="9" l="1"/>
  <c r="D35" i="9"/>
  <c r="D21" i="9"/>
  <c r="D29" i="9"/>
  <c r="D17" i="9"/>
  <c r="D23" i="9"/>
  <c r="D31" i="9"/>
  <c r="D19" i="9"/>
  <c r="D25" i="9"/>
  <c r="D33" i="9"/>
  <c r="D15" i="9"/>
  <c r="E42" i="9"/>
  <c r="F42" i="9" s="1"/>
  <c r="G42" i="9" s="1"/>
  <c r="F41" i="9"/>
  <c r="G41" i="9"/>
  <c r="D39" i="9" l="1"/>
  <c r="E41" i="9"/>
  <c r="E43" i="9" s="1"/>
  <c r="F43" i="9" s="1"/>
  <c r="G43" i="9" s="1"/>
</calcChain>
</file>

<file path=xl/sharedStrings.xml><?xml version="1.0" encoding="utf-8"?>
<sst xmlns="http://schemas.openxmlformats.org/spreadsheetml/2006/main" count="5439" uniqueCount="805">
  <si>
    <r>
      <rPr>
        <b/>
        <sz val="11"/>
        <color indexed="8"/>
        <rFont val="Courier New"/>
        <family val="3"/>
      </rPr>
      <t xml:space="preserve">PROPRIETÁRIO: </t>
    </r>
    <r>
      <rPr>
        <sz val="10"/>
        <color indexed="8"/>
        <rFont val="Courier New"/>
        <family val="3"/>
      </rPr>
      <t>MUNICÍPIO DE ITAITUBA</t>
    </r>
  </si>
  <si>
    <t>ITEM</t>
  </si>
  <si>
    <t>DISCRIMINAÇÃO DOS SERVIÇOS</t>
  </si>
  <si>
    <t>TOTAL</t>
  </si>
  <si>
    <t>1.0</t>
  </si>
  <si>
    <t>m²</t>
  </si>
  <si>
    <t>2.0</t>
  </si>
  <si>
    <t>m³</t>
  </si>
  <si>
    <t>3.0</t>
  </si>
  <si>
    <t>4.0</t>
  </si>
  <si>
    <t>AC</t>
  </si>
  <si>
    <t>R</t>
  </si>
  <si>
    <t>DF</t>
  </si>
  <si>
    <t>L</t>
  </si>
  <si>
    <t>Fórmula para o cálculo do B.D.I. ( benefícios e despesas indiretas )</t>
  </si>
  <si>
    <t xml:space="preserve">OBRA: </t>
  </si>
  <si>
    <t>TOMADOR:</t>
  </si>
  <si>
    <t>PREFEITURA MUNICIPAL DE ITAITUBA</t>
  </si>
  <si>
    <t>GESTOR: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</si>
  <si>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</si>
  <si>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</si>
  <si>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</si>
  <si>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</si>
  <si>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</si>
  <si>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</si>
  <si>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</si>
  <si>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</si>
  <si>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</si>
  <si>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</si>
  <si>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</si>
  <si>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</si>
  <si>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</si>
  <si>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</si>
  <si>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</si>
  <si>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</si>
  <si>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DESCRIÇÃO</t>
  </si>
  <si>
    <t>UNID.</t>
  </si>
  <si>
    <t>SERVIÇOS PRELIMINARES</t>
  </si>
  <si>
    <t>%</t>
  </si>
  <si>
    <t>DIAS</t>
  </si>
  <si>
    <t>PARCIAL SIMPLES R$</t>
  </si>
  <si>
    <t>PERCENTUAIS SIMPLES %</t>
  </si>
  <si>
    <t>PARCIAIS ACUMULADOS R$</t>
  </si>
  <si>
    <t>PERCENTUAIS ACUMULADOS %</t>
  </si>
  <si>
    <t>CRONOGRAMA FÍSICO-FINANCEIRO DETALHADO</t>
  </si>
  <si>
    <t>MOVIMENTO DE TERRA</t>
  </si>
  <si>
    <t>M</t>
  </si>
  <si>
    <t>ADMINISTRAÇÃO CENTRAL</t>
  </si>
  <si>
    <t>SEGURO E GARANTIA</t>
  </si>
  <si>
    <t>SG</t>
  </si>
  <si>
    <t>RISCO</t>
  </si>
  <si>
    <t>DESPESAS FINANCEIRAS</t>
  </si>
  <si>
    <t>LUCRO</t>
  </si>
  <si>
    <t>BDI  = ((1+AC+S+R+G)*(1+DF)*(1+L)/(1-I))-1</t>
  </si>
  <si>
    <t xml:space="preserve">BDI </t>
  </si>
  <si>
    <t>QUANTIDADE</t>
  </si>
  <si>
    <t xml:space="preserve">CÁLCULO </t>
  </si>
  <si>
    <t>UNIDADE</t>
  </si>
  <si>
    <t>2,00 X 3,00 = 6 M²</t>
  </si>
  <si>
    <t>VALOR:</t>
  </si>
  <si>
    <t>VALOR</t>
  </si>
  <si>
    <t>Valmir Climaco de Aguiar</t>
  </si>
  <si>
    <t>2 unidades</t>
  </si>
  <si>
    <t>1 unidade</t>
  </si>
  <si>
    <t>estamos pagando 10,40%</t>
  </si>
  <si>
    <t>estamos pagando 27,21% incluindo o anterior</t>
  </si>
  <si>
    <t>Placa de obra em lona com plotagem de gráfica</t>
  </si>
  <si>
    <t>Limpeza do terreno</t>
  </si>
  <si>
    <t>Locação da obra a trena</t>
  </si>
  <si>
    <t>Escavação manual ate 1.50m de profundidade</t>
  </si>
  <si>
    <t>ESTRUTURA</t>
  </si>
  <si>
    <t>FUNDAÇÃO</t>
  </si>
  <si>
    <t>Bloco em concreto armado p/ fundaçao (incl. forma)</t>
  </si>
  <si>
    <t>Baldrame em concreto armado c/ cinta de amarração</t>
  </si>
  <si>
    <t>ALVENARIA</t>
  </si>
  <si>
    <t>Alvenaria tijolo de barro a cutelo</t>
  </si>
  <si>
    <t>Alvenaria tijolo de barro a singelo</t>
  </si>
  <si>
    <t>PINTURA</t>
  </si>
  <si>
    <t>COBERTURA</t>
  </si>
  <si>
    <t>PISO</t>
  </si>
  <si>
    <t>FORRO</t>
  </si>
  <si>
    <t>ESQUADRIA</t>
  </si>
  <si>
    <t>Cumeeira em fibrocimento e=6mm</t>
  </si>
  <si>
    <t>Chapisco de cimento e areia no traço 1:3</t>
  </si>
  <si>
    <t>Reboco com argamassa 1:6:Adit. Plast.</t>
  </si>
  <si>
    <t>Barroteamento em madeira de lei p/ forro PVC</t>
  </si>
  <si>
    <t>Forro em lambri de PVC</t>
  </si>
  <si>
    <t>LOUÇAS E METAIS</t>
  </si>
  <si>
    <t>Bacia sifonada c/cx. descarga acoplada c/ assento</t>
  </si>
  <si>
    <t>Chuveiro em PVC</t>
  </si>
  <si>
    <t>Lavatorio de louça s/col.c/torn.,sifao e valv.</t>
  </si>
  <si>
    <t>Pia 01 cuba em aço inox c/torn.,sifao e valv.(1,50m)</t>
  </si>
  <si>
    <t>Concreto simples c/ seixo e=5cm traço 1:2:3</t>
  </si>
  <si>
    <t>Camada regularizadora no traço 1:4</t>
  </si>
  <si>
    <t>ELÉTRICA</t>
  </si>
  <si>
    <t>Porta em madeira lambrizada</t>
  </si>
  <si>
    <t>12,00 X 8,00 = 96 M²</t>
  </si>
  <si>
    <t>5,16 X 10,00 = 51,60 M²</t>
  </si>
  <si>
    <t>55,80 X 0,35 X 0,25 = 4,88 M³</t>
  </si>
  <si>
    <t>45,64 X 0,15 = 6,84 M³</t>
  </si>
  <si>
    <t>PILARES:                                                0,10 X 0,20 X 3,50 X 10 = 0,70 M³       CINTA:                                                55,80 X 0,10 X 0,15 = 0,84 M³</t>
  </si>
  <si>
    <t>VERGAS E CONTRA VERGAS:                          38,60 X 0,10 X 0,10 = 0,39M³</t>
  </si>
  <si>
    <t>VIGA BALDRAME:                                55,80 X 0,15 X 0,15 = 1,26 M³</t>
  </si>
  <si>
    <t>BLOCO:                                                          0,40 X 0,40 X 0,20 X 10 = 0,32 M³</t>
  </si>
  <si>
    <t>50 X 3,00 = 150,00 M² + 4,40 M² = 154,40 M² - VÃOS 18,30 = 136,10 M²</t>
  </si>
  <si>
    <t>BALDRAMDE: 55,80 X 0,35 = 19,53 M²</t>
  </si>
  <si>
    <t>136,10 X 2 = 272,20 M²</t>
  </si>
  <si>
    <t>BANHEIRO: (2,40 X 2,90 X 2)+ (1,30 X 2,90 X 2) = 21,46 M²</t>
  </si>
  <si>
    <t>272,20 - 21,46 = 250,74 M²</t>
  </si>
  <si>
    <t>10,80 METROS</t>
  </si>
  <si>
    <t>6,96 + 4,89 + 11,28 + 7,20 + 2,40 + 6,19 + 3,60 + 3,12 = 45,64 m²</t>
  </si>
  <si>
    <t>Esquadria de correr em vidro temperado de 6mm</t>
  </si>
  <si>
    <t>5.0</t>
  </si>
  <si>
    <t>6.0</t>
  </si>
  <si>
    <t>7.0</t>
  </si>
  <si>
    <t>8.0</t>
  </si>
  <si>
    <t>9.0</t>
  </si>
  <si>
    <t>10.0</t>
  </si>
  <si>
    <t>ESGOTO</t>
  </si>
  <si>
    <t>Tubo em PVC - 100mm (LS)</t>
  </si>
  <si>
    <t>Tubo em PVC - 75mm (LS)</t>
  </si>
  <si>
    <t>Tubo em PVC - 50mm (LS)</t>
  </si>
  <si>
    <t>Caixa sifonada de PVC c/ grelha - 100x100x50mm</t>
  </si>
  <si>
    <t>Reservatório em polietileno de 500 L</t>
  </si>
  <si>
    <t>Adaptador curto PVC SR - 20mm x 1/2" (LH)</t>
  </si>
  <si>
    <t>Adaptador curto PVC SR - 32mm x 1" (LH)</t>
  </si>
  <si>
    <t>Adaptador curto PVC SR - 50mm x 1 1/2" (LH)</t>
  </si>
  <si>
    <t>Bucha de redução JS 25x20mm (LH)</t>
  </si>
  <si>
    <t>Bucha de redução JS - 32mm x 25mm (LH)</t>
  </si>
  <si>
    <t>Tê em PVC - JS - 25mm-LH</t>
  </si>
  <si>
    <t>Tê em PVC - JS - 32mm-LH</t>
  </si>
  <si>
    <t>Tubo em PVC - JS - 20mm (c/ rasgo na alvenaria)-LH</t>
  </si>
  <si>
    <t>m</t>
  </si>
  <si>
    <t>Tubo em PVC - JS - 25mm (c/ rasgo na alvenaria)-LH</t>
  </si>
  <si>
    <t>Tubo em PVC - JS - 32mm (c/ rasgo na alvenaria)-LH</t>
  </si>
  <si>
    <t>Tubo em PVC - JS - 50mm (c/ rasgo na alvenaria)-LH</t>
  </si>
  <si>
    <t>Joelho/Cotovelo 90º PVC SRM - 20mm X 1/2" (LH)</t>
  </si>
  <si>
    <t>AGUA FRIA</t>
  </si>
  <si>
    <t>Sumidouro pre-moldado cap= 10 pessoas</t>
  </si>
  <si>
    <t>Fossa septica pre-moldada cap= 10 pessoas</t>
  </si>
  <si>
    <t>Esmalte s/ madeira c/ selador sem massa</t>
  </si>
  <si>
    <t>6 metros</t>
  </si>
  <si>
    <t>6 unidades</t>
  </si>
  <si>
    <t>4 unidades</t>
  </si>
  <si>
    <t>7 unidades</t>
  </si>
  <si>
    <t>3 unidades</t>
  </si>
  <si>
    <t>18 unidades</t>
  </si>
  <si>
    <t>Soleira e peitoril - granito preto - e=2cm</t>
  </si>
  <si>
    <t>Interruptor diferencial residual 20A/30mA-2P</t>
  </si>
  <si>
    <t>Tomadas 2 (2P+T) 10A (s/fiação)</t>
  </si>
  <si>
    <t>Conjunto Airstop de embutir completo</t>
  </si>
  <si>
    <t>Interruptor 1 tecla+tomada (s/fiaçao)</t>
  </si>
  <si>
    <t>Interruptor 1 tecla simples (s/fiaçao)</t>
  </si>
  <si>
    <t>Interruptor 3 teclas simples (s/fiaçao)</t>
  </si>
  <si>
    <t>Caixa plástica 4"x2"</t>
  </si>
  <si>
    <t>Caixa plástica octogonal</t>
  </si>
  <si>
    <r>
      <rPr>
        <b/>
        <sz val="11"/>
        <color indexed="8"/>
        <rFont val="Courier New"/>
        <family val="3"/>
      </rPr>
      <t>OBRA:</t>
    </r>
    <r>
      <rPr>
        <sz val="11"/>
        <color indexed="8"/>
        <rFont val="Courier New"/>
        <family val="3"/>
      </rPr>
      <t xml:space="preserve"> CENTRO DE REFERÊNCIA EM SAÚDE</t>
    </r>
  </si>
  <si>
    <t>3 metros</t>
  </si>
  <si>
    <t>122,67 metros</t>
  </si>
  <si>
    <t>171,36 metros</t>
  </si>
  <si>
    <t>148,20 metros</t>
  </si>
  <si>
    <t>104,69 metros</t>
  </si>
  <si>
    <t>7,19 metros</t>
  </si>
  <si>
    <t>5 unidades</t>
  </si>
  <si>
    <t>8 unidades</t>
  </si>
  <si>
    <t>Tomada 2P+T 10A (s/fiaçao)</t>
  </si>
  <si>
    <t>Tomada 2P+T 20A (s/fiaçao)</t>
  </si>
  <si>
    <t>11 unidades</t>
  </si>
  <si>
    <t>31 unidade</t>
  </si>
  <si>
    <t>CENTRO DE REFERENCIA EM SAÚDE</t>
  </si>
  <si>
    <t>LOCAL DA OBRA:</t>
  </si>
  <si>
    <t xml:space="preserve">20+20+20+20= 80m </t>
  </si>
  <si>
    <t>Quadro de mediçao bifasico (c/ disjuntor)</t>
  </si>
  <si>
    <t>0,80 x 2,10 x 5 = 8,40 m²                          0,60 x 2,10 x 3 = 3.78 m²</t>
  </si>
  <si>
    <t>JANELA: 1,00 x 1,00 x 3 = 3,00m²                    0,40 x 0,60 x 1 = 0.24                     0,40 x 1,20 x 1 = 0,48m²                            PORTA: 1,50 X 2,10 X 1 = 3,15M²</t>
  </si>
  <si>
    <t>JANELA: 1,00 X 0,13 X 3 = 0,39 M²                                           1,20 x 0,13 X 1 = 0,15 M²                                 PORTA: 1,50 X 0,13 X 1 = 0,20 M²</t>
  </si>
  <si>
    <t>24 Metros</t>
  </si>
  <si>
    <t xml:space="preserve"> 3X2.5</t>
  </si>
  <si>
    <t>6,96 + 4,89 + 11,28 + 7,20 + 2,40 + 6,19 + 3,60 + 3,12 = 74.02 m²</t>
  </si>
  <si>
    <t>0,80 x 2,10 x 5 = 8,40 m²                          0,60 x 2,10 x 3 =3,78 m²</t>
  </si>
  <si>
    <t>Cobertura - telha de fibrocimento e=6mm</t>
  </si>
  <si>
    <t>BDI (29,90%)</t>
  </si>
  <si>
    <t>Lona com plotagem de gráfica</t>
  </si>
  <si>
    <t>SEDOP</t>
  </si>
  <si>
    <t>Pernamanca 3" x 2" 4 m - madeira branca</t>
  </si>
  <si>
    <t>Dz</t>
  </si>
  <si>
    <t>Prego 1 1/2"x13</t>
  </si>
  <si>
    <t>KG</t>
  </si>
  <si>
    <t>CARPINTEIRO COM ENCARGOS COMPLEMENTARES</t>
  </si>
  <si>
    <t>H</t>
  </si>
  <si>
    <t>SERVENTE COM ENCARGOS COMPLEMENTARES</t>
  </si>
  <si>
    <t>Prego 2 1/2"x10</t>
  </si>
  <si>
    <t>Arame recozido No. 18</t>
  </si>
  <si>
    <t>Tábua de madeira branca 4m</t>
  </si>
  <si>
    <t>Linha de nylon no. 80</t>
  </si>
  <si>
    <t>Rl</t>
  </si>
  <si>
    <t>Compactador de solo CM-13</t>
  </si>
  <si>
    <t>Aterro arenoso</t>
  </si>
  <si>
    <t>Armação p/ concreto</t>
  </si>
  <si>
    <t>Areia</t>
  </si>
  <si>
    <t>Betoneira eletrica - 320l</t>
  </si>
  <si>
    <t>Cimento</t>
  </si>
  <si>
    <t>SC</t>
  </si>
  <si>
    <t>Seixo lavado</t>
  </si>
  <si>
    <t>PEDREIRO COM ENCARGOS COMPLEMENTARES</t>
  </si>
  <si>
    <t>Tijolo de barro 14x19x9</t>
  </si>
  <si>
    <t>Argamassa de cimento,areia e adit. plast. 1:6</t>
  </si>
  <si>
    <t>Argamassa de cimento e areia no traço 1:3</t>
  </si>
  <si>
    <t>REVESTIMENTO EM CERAMICA ESMALTADA EXTRA, PEI MENOR OU IGUAL A 3, FORMATO MENOR OU IGUAL A 2025 CM2</t>
  </si>
  <si>
    <t>SINAPI</t>
  </si>
  <si>
    <t>ARGAMASSA COLANTE AC I PARA CERAMICAS</t>
  </si>
  <si>
    <t>REJUNTE CIMENTICIO, QUALQUER COR</t>
  </si>
  <si>
    <t>AZULEJISTA OU LADRILHISTA COM ENCARGOS COMPLEMENTARES</t>
  </si>
  <si>
    <t>Lixa para parede</t>
  </si>
  <si>
    <t>Massa acrílica</t>
  </si>
  <si>
    <t>GL</t>
  </si>
  <si>
    <t>PINTOR COM ENCARGOS COMPLEMENTARES</t>
  </si>
  <si>
    <t>Tinta esmalte</t>
  </si>
  <si>
    <t>Aguarraz</t>
  </si>
  <si>
    <t>Lixa para madeira</t>
  </si>
  <si>
    <t>Liquido selador p/madeira</t>
  </si>
  <si>
    <t>Prego 2"x11</t>
  </si>
  <si>
    <t>Ripão em madeira de lei 2"x1" serr.</t>
  </si>
  <si>
    <t>Peça em madeira de lei 6"x3" 4 m serr.</t>
  </si>
  <si>
    <t>Arruela concava em PVC d=5/16"</t>
  </si>
  <si>
    <t>Gancho chato p/ telha fibrocimento</t>
  </si>
  <si>
    <t>Parafuso fo go 5/16" c= 110mm</t>
  </si>
  <si>
    <t>Massa de vedação</t>
  </si>
  <si>
    <t>TELHADISTA COM ENCARGOS COMPLEMENTARES</t>
  </si>
  <si>
    <t>Cumeeira normal em fibrocimento 6mm</t>
  </si>
  <si>
    <t>Caixilho p/ esquadria madeira lambrizada</t>
  </si>
  <si>
    <t>Ferragens para esquadria de correr</t>
  </si>
  <si>
    <t>CJ</t>
  </si>
  <si>
    <t>Argamassa AC-III</t>
  </si>
  <si>
    <t>Granito p/ soleira/peitoril e=2cm</t>
  </si>
  <si>
    <t>Solução limpadora</t>
  </si>
  <si>
    <t>Adesivo p/ PVC - 75g</t>
  </si>
  <si>
    <t>TB</t>
  </si>
  <si>
    <t>Te curto em PVC - JS - 50x50mm (LS)</t>
  </si>
  <si>
    <t>Redução excêntrica PVC 75mm x 50mm - LS</t>
  </si>
  <si>
    <t>ANEL BORRACHA PARA TUBO ESGOTO PREDIAL, DN 100 MM (NBR 5688)</t>
  </si>
  <si>
    <t>UN</t>
  </si>
  <si>
    <t>AUXILIAR DE ENCANADOR OU BOMBEIRO HIDRÁULICO COM ENCARGOS COMPLEMENTARES</t>
  </si>
  <si>
    <t>ENCANADOR OU BOMBEIRO HIDRÁULICO COM ENCARGOS COMPLEMENTARES</t>
  </si>
  <si>
    <t>Lastro de concreto magro c/ seixo</t>
  </si>
  <si>
    <t>Cimentado liso e=2cm traço 1:3</t>
  </si>
  <si>
    <t>Sumidouro cap=10 pessoas</t>
  </si>
  <si>
    <t>Retirada de entulho - manualmente (incluindo caixa coletora)</t>
  </si>
  <si>
    <t>Reaterro compactado</t>
  </si>
  <si>
    <t>Fossa septica cap= 10 pessoas</t>
  </si>
  <si>
    <t>Fita de vedacao</t>
  </si>
  <si>
    <t>LIXA D'AGUA EM FOLHA, GRAO 100</t>
  </si>
  <si>
    <t>REGISTRO DE ESFERA, PVC, COM VOLANTE, VS, SOLDAVEL, DN 32 MM, COM CORPO DIVIDIDO</t>
  </si>
  <si>
    <t>ADESIVO PLASTICO PARA PVC, FRASCO COM 175 GR</t>
  </si>
  <si>
    <t>REGISTRO DE ESFERA, PVC, COM VOLANTE, VS, SOLDAVEL, DN 50 MM, COM CORPO DIVIDIDO</t>
  </si>
  <si>
    <t>Tubo em PVC - JS - 50mm (LH)</t>
  </si>
  <si>
    <t>Flange de aco galvanizado - 50mm</t>
  </si>
  <si>
    <t>Flange de aco galvanizado - 20mm</t>
  </si>
  <si>
    <t>Viga de peroba 6x16cm</t>
  </si>
  <si>
    <t>Flange de aco galvanizado - 25mm</t>
  </si>
  <si>
    <t>Parafuso niquelado para loucas sanitarias</t>
  </si>
  <si>
    <t>Assento plastico</t>
  </si>
  <si>
    <t>Bacia sifonada c/ cx. descarga acoplada</t>
  </si>
  <si>
    <t>Sifao metalico de 1 1/2 "</t>
  </si>
  <si>
    <t>Torneira metalica p/ lavatorio de 1/2"</t>
  </si>
  <si>
    <t>Lavatorio de louca s/coluna branco (medio)</t>
  </si>
  <si>
    <t>Valvula p/ pia d = 2" - inox</t>
  </si>
  <si>
    <t>Sifao metalico de 2''</t>
  </si>
  <si>
    <t>Torneira longa metalica de 3/4"</t>
  </si>
  <si>
    <t>Pia de aco inoxidavel c/ 01 cuba de 1,50m</t>
  </si>
  <si>
    <t>ELETRICISTA COM ENCARGOS COMPLEMENTARES</t>
  </si>
  <si>
    <t>CABO DE COBRE, FLEXIVEL, CLASSE 4 OU 5, ISOLACAO EM PVC/A, ANTICHAMA BWF-B, 1 CONDUTOR, 450/750 V, SECAO NOMINAL 1,5 MM2</t>
  </si>
  <si>
    <t>FITA ISOLANTE ADESIVA ANTICHAMA, USO ATE 750 V, EM ROLO DE 19 MM X 5 M</t>
  </si>
  <si>
    <t>AUXILIAR DE ELETRICISTA COM ENCARGOS COMPLEMENTARES</t>
  </si>
  <si>
    <t>CABO DE COBRE, FLEXIVEL, CLASSE 4 OU 5, ISOLACAO EM PVC/A, ANTICHAMA BWF-B, 1 CONDUTOR, 450/750 V, SECAO NOMINAL 2,5 MM2</t>
  </si>
  <si>
    <t>CABO DE COBRE, FLEXIVEL, CLASSE 4 OU 5, ISOLACAO EM PVC/A, ANTICHAMA BWF-B, 1 CONDUTOR, 450/750 V, SECAO NOMINAL 4 MM2</t>
  </si>
  <si>
    <t>CABO DE COBRE, FLEXIVEL, CLASSE 4 OU 5, ISOLACAO EM PVC/A, ANTICHAMA BWF-B, COBERTURA PVC-ST1, ANTICHAMA BWF-B, 1 CONDUTOR, 0,6/1 KV, SECAO NOMINAL 2,5 MM2</t>
  </si>
  <si>
    <t>Conjunto Airstop de embutir completa</t>
  </si>
  <si>
    <t>Interruptor 1 tecla e 1 tomada 10A - 250V</t>
  </si>
  <si>
    <t>Cabo de cobre 10mm2 - 750V</t>
  </si>
  <si>
    <t>Curva 90º p/elet. FºGº 1" (IE)</t>
  </si>
  <si>
    <t>Quadro p/ medição bifásico - padrão CELPA</t>
  </si>
  <si>
    <t>Bucha e arruela de 1"-aluminio</t>
  </si>
  <si>
    <t>Luva p/ elet. FºGº de 1" (IE)</t>
  </si>
  <si>
    <t>Eletroduto - ferro galvanizado 1"</t>
  </si>
  <si>
    <t>Disjuntor 2P-40A e 50A</t>
  </si>
  <si>
    <t>Locação planimetrica de linha</t>
  </si>
  <si>
    <t>Fundação corrida com seixo</t>
  </si>
  <si>
    <t>Mourão em concreto 10x10cm, h=2,80m (ponta reta)</t>
  </si>
  <si>
    <t>Tela alambrado arame galvanizado fio 12 # 2"</t>
  </si>
  <si>
    <t>Concreto c/ seixo Fck= 20 MPA (incl. lançamento e adensamento)</t>
  </si>
  <si>
    <t>Portão de ferro em metalom (inc. pint.ant.cor)</t>
  </si>
  <si>
    <t>Argamassa de cimento e areia 1:4</t>
  </si>
  <si>
    <t>BDI: 29,90%</t>
  </si>
  <si>
    <t>10,80 X 4,08 X 2 = 85,12  M²</t>
  </si>
  <si>
    <t>6,96 + 4,89 + 11,28 + 7,20 + 2,40 + 6,19 + 3,60 + 3,12 + 28.38 = 74.02 M²</t>
  </si>
  <si>
    <t>TERMINAL A COMPRESSAO EM COBRE ESTANHADO PARA CABO 2,5 MM2, 1 FURO E 1 COMPRESSAO, PARA PARAFUSO DE FIXACAO M5</t>
  </si>
  <si>
    <t>TERMINAL A COMPRESSAO EM COBRE ESTANHADO PARA CABO 16 MM2, 1 FURO E 1 COMPRESSAO, PARA PARAFUSO DE FIXACAO M6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</si>
  <si>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</si>
  <si>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</si>
  <si>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</si>
  <si>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</si>
  <si>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</si>
  <si>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</si>
  <si>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</si>
  <si>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</si>
  <si>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</si>
  <si>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</si>
  <si>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 xml:space="preserve"> 1.1 </t>
  </si>
  <si>
    <t xml:space="preserve"> 011340 </t>
  </si>
  <si>
    <t xml:space="preserve"> 1.2 </t>
  </si>
  <si>
    <t xml:space="preserve"> 010008 </t>
  </si>
  <si>
    <t xml:space="preserve"> 1.3 </t>
  </si>
  <si>
    <t xml:space="preserve"> 010009 </t>
  </si>
  <si>
    <t xml:space="preserve"> 2 </t>
  </si>
  <si>
    <t xml:space="preserve"> 2.1 </t>
  </si>
  <si>
    <t xml:space="preserve"> 030010 </t>
  </si>
  <si>
    <t xml:space="preserve"> 2.2 </t>
  </si>
  <si>
    <t xml:space="preserve"> 030011 </t>
  </si>
  <si>
    <t>Aterro incluindo carga, descarga, transporte e apiloamento</t>
  </si>
  <si>
    <t xml:space="preserve"> 3 </t>
  </si>
  <si>
    <t xml:space="preserve"> 3.1 </t>
  </si>
  <si>
    <t xml:space="preserve"> 3.1.1 </t>
  </si>
  <si>
    <t xml:space="preserve"> 040283 </t>
  </si>
  <si>
    <t xml:space="preserve"> 3.1.2 </t>
  </si>
  <si>
    <t xml:space="preserve"> 040284 </t>
  </si>
  <si>
    <t xml:space="preserve"> 3.2 </t>
  </si>
  <si>
    <t xml:space="preserve"> 3.2.1 </t>
  </si>
  <si>
    <t xml:space="preserve"> 050729 </t>
  </si>
  <si>
    <t>Concreto armado fck=20MPA c/ forma mad. branca (incl. lançamento e
adensamento)</t>
  </si>
  <si>
    <t xml:space="preserve"> 3.2.2 </t>
  </si>
  <si>
    <t xml:space="preserve"> 050258 </t>
  </si>
  <si>
    <t>Concreto c/ seixo Fck= 15 MPA (incl. lançamento e adensamento)</t>
  </si>
  <si>
    <t xml:space="preserve"> 4 </t>
  </si>
  <si>
    <t xml:space="preserve"> 4.1 </t>
  </si>
  <si>
    <t xml:space="preserve"> 060046 </t>
  </si>
  <si>
    <t xml:space="preserve"> 4.2 </t>
  </si>
  <si>
    <t xml:space="preserve"> 060045 </t>
  </si>
  <si>
    <t xml:space="preserve"> 4.3 </t>
  </si>
  <si>
    <t xml:space="preserve"> 110143 </t>
  </si>
  <si>
    <t xml:space="preserve"> 4.4 </t>
  </si>
  <si>
    <t xml:space="preserve"> 110763 </t>
  </si>
  <si>
    <t xml:space="preserve"> 4.5 </t>
  </si>
  <si>
    <t xml:space="preserve"> 87273 </t>
  </si>
  <si>
    <t>REVESTIMENTO CERÂMICO PARA PAREDES INTERNAS COM PLACAS TIPO ESMALTADA EXTRA  DE DIMENSÕES 33X45 CM APLICADAS NA ALTURA INTEIRA DAS PAREDES. AF_02/2023_PE</t>
  </si>
  <si>
    <t xml:space="preserve"> 5 </t>
  </si>
  <si>
    <t xml:space="preserve"> 5.1 </t>
  </si>
  <si>
    <t xml:space="preserve"> 150253 </t>
  </si>
  <si>
    <t>Latex acrilica fosca int./ext. c/massa e selador - 3 demaos</t>
  </si>
  <si>
    <t xml:space="preserve"> 5.2 </t>
  </si>
  <si>
    <t xml:space="preserve"> 150377 </t>
  </si>
  <si>
    <t xml:space="preserve"> 6 </t>
  </si>
  <si>
    <t xml:space="preserve"> 6.1 </t>
  </si>
  <si>
    <t xml:space="preserve"> 070054 </t>
  </si>
  <si>
    <t>Estrutura em mad.p/ chapa fibrocimento / telha asfáltica - pc. serrada</t>
  </si>
  <si>
    <t xml:space="preserve"> 6.2 </t>
  </si>
  <si>
    <t xml:space="preserve"> 070047 </t>
  </si>
  <si>
    <t xml:space="preserve"> 6.3 </t>
  </si>
  <si>
    <t xml:space="preserve"> 070029 </t>
  </si>
  <si>
    <t xml:space="preserve"> 7 </t>
  </si>
  <si>
    <t xml:space="preserve"> 7.1 </t>
  </si>
  <si>
    <t xml:space="preserve"> 130112 </t>
  </si>
  <si>
    <t xml:space="preserve"> 7.2 </t>
  </si>
  <si>
    <t xml:space="preserve"> 130110 </t>
  </si>
  <si>
    <t xml:space="preserve"> 7.3 </t>
  </si>
  <si>
    <t xml:space="preserve"> 87251 </t>
  </si>
  <si>
    <t>REVESTIMENTO CERÂMICO PARA PISO COM PLACAS TIPO ESMALTADA EXTRA DE DIMENSÕES 45X45 CM APLICADA EM AMBIENTES DE ÁREA MAIOR QUE 10 M2. AF_02/2023_PE</t>
  </si>
  <si>
    <t xml:space="preserve"> 8 </t>
  </si>
  <si>
    <t xml:space="preserve"> 8.1 </t>
  </si>
  <si>
    <t xml:space="preserve"> 140348 </t>
  </si>
  <si>
    <t xml:space="preserve"> 8.2 </t>
  </si>
  <si>
    <t xml:space="preserve"> 141336 </t>
  </si>
  <si>
    <t xml:space="preserve"> 9 </t>
  </si>
  <si>
    <t xml:space="preserve"> 9.1 </t>
  </si>
  <si>
    <t xml:space="preserve"> 090641 </t>
  </si>
  <si>
    <t xml:space="preserve"> 9.2 </t>
  </si>
  <si>
    <t xml:space="preserve"> 091511 </t>
  </si>
  <si>
    <t xml:space="preserve"> 9.3 </t>
  </si>
  <si>
    <t xml:space="preserve"> 120734 </t>
  </si>
  <si>
    <t xml:space="preserve"> 10 </t>
  </si>
  <si>
    <t>HIDROSSANITARIO</t>
  </si>
  <si>
    <t xml:space="preserve"> 10.1 </t>
  </si>
  <si>
    <t xml:space="preserve"> 10.1.1 </t>
  </si>
  <si>
    <t xml:space="preserve"> 180102 </t>
  </si>
  <si>
    <t xml:space="preserve"> 10.1.2 </t>
  </si>
  <si>
    <t xml:space="preserve"> 180103 </t>
  </si>
  <si>
    <t>Tubo em PVC -  75mm (LS)</t>
  </si>
  <si>
    <t xml:space="preserve"> 10.1.3 </t>
  </si>
  <si>
    <t xml:space="preserve"> 180104 </t>
  </si>
  <si>
    <t>Tubo em PVC -  50mm (LS)</t>
  </si>
  <si>
    <t xml:space="preserve"> 10.1.4 </t>
  </si>
  <si>
    <t xml:space="preserve"> 180473 </t>
  </si>
  <si>
    <t>Joelho/Cotovelo 90º RC em PVC - JS -  75mm-LS</t>
  </si>
  <si>
    <t>un</t>
  </si>
  <si>
    <t xml:space="preserve"> 10.1.5 </t>
  </si>
  <si>
    <t xml:space="preserve"> 180472 </t>
  </si>
  <si>
    <t>Joelho/Cotovelo 90º RC em PVC - JS -  50mm-LS</t>
  </si>
  <si>
    <t xml:space="preserve"> 10.1.6 </t>
  </si>
  <si>
    <t xml:space="preserve"> 180476 </t>
  </si>
  <si>
    <t>Tê curto em PVC - JS -  50x50mm-LS</t>
  </si>
  <si>
    <t xml:space="preserve"> 10.1.7 </t>
  </si>
  <si>
    <t xml:space="preserve"> 180255 </t>
  </si>
  <si>
    <t>Redução excêntrica PVC  75mm  x 50mm - LS</t>
  </si>
  <si>
    <t xml:space="preserve"> 10.1.8 </t>
  </si>
  <si>
    <t xml:space="preserve"> 180093 </t>
  </si>
  <si>
    <t xml:space="preserve"> 10.1.9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</si>
  <si>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</si>
  <si>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</si>
  <si>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10.1.10 </t>
  </si>
  <si>
    <t xml:space="preserve"> 89803 </t>
  </si>
  <si>
    <t>CURVA CURTA 90 GRAUS, PVC, SERIE NORMAL, ESGOTO PREDIAL, DN 50 MM, JUNTA ELÁSTICA, FORNECIDO E INSTALADO EM PRUMADA DE ESGOTO SANITÁRIO OU VENTILAÇÃO. AF_08/2022</t>
  </si>
  <si>
    <t xml:space="preserve"> 10.1.11 </t>
  </si>
  <si>
    <t xml:space="preserve"> 180243 </t>
  </si>
  <si>
    <t>Joelho/Cotovelo 45° PVC JS -  50mm - LS</t>
  </si>
  <si>
    <t xml:space="preserve"> 10.1.12 </t>
  </si>
  <si>
    <t xml:space="preserve"> 180679 </t>
  </si>
  <si>
    <t>Caixa em alvenaria de  50x50x50cm c/ tpo. concreto</t>
  </si>
  <si>
    <t xml:space="preserve"> 10.1.13 </t>
  </si>
  <si>
    <t xml:space="preserve"> 180350 </t>
  </si>
  <si>
    <t xml:space="preserve"> 10.1.14 </t>
  </si>
  <si>
    <t xml:space="preserve"> 180349 </t>
  </si>
  <si>
    <t xml:space="preserve"> 10.2 </t>
  </si>
  <si>
    <t xml:space="preserve"> 10.2.1 </t>
  </si>
  <si>
    <t xml:space="preserve"> 180239 </t>
  </si>
  <si>
    <t xml:space="preserve"> 10.2.2 </t>
  </si>
  <si>
    <t xml:space="preserve"> 180237 </t>
  </si>
  <si>
    <t xml:space="preserve"> 10.2.3 </t>
  </si>
  <si>
    <t xml:space="preserve"> 180236 </t>
  </si>
  <si>
    <t>Adaptador curto PVC SR -  50mm x 1 1/2" (LH)</t>
  </si>
  <si>
    <t xml:space="preserve"> 10.2.4 </t>
  </si>
  <si>
    <t xml:space="preserve"> 181513 </t>
  </si>
  <si>
    <t xml:space="preserve"> 10.2.5 </t>
  </si>
  <si>
    <t xml:space="preserve"> 180230 </t>
  </si>
  <si>
    <t xml:space="preserve"> 10.2.6 </t>
  </si>
  <si>
    <t xml:space="preserve"> 180231 </t>
  </si>
  <si>
    <t>Bucha de redução JS - 40mm x 32mm (LH)</t>
  </si>
  <si>
    <t xml:space="preserve"> 10.2.7 </t>
  </si>
  <si>
    <t xml:space="preserve"> 89365 </t>
  </si>
  <si>
    <t>CURVA 45 GRAUS, PVC, SOLDÁVEL, DN 25MM, INSTALADO EM RAMAL OU SUB-RAMAL DE ÁGUA - FORNECIMENTO E INSTALAÇÃO. AF_06/2022</t>
  </si>
  <si>
    <t xml:space="preserve"> 10.2.8 </t>
  </si>
  <si>
    <t xml:space="preserve"> 89364 </t>
  </si>
  <si>
    <t>CURVA 90 GRAUS, PVC, SOLDÁVEL, DN 25MM, INSTALADO EM RAMAL OU SUB-RAMAL DE ÁGUA - FORNECIMENTO E INSTALAÇÃO. AF_06/2022</t>
  </si>
  <si>
    <t xml:space="preserve"> 10.2.9 </t>
  </si>
  <si>
    <t xml:space="preserve"> 89369 </t>
  </si>
  <si>
    <t>CURVA 90 GRAUS, PVC, SOLDÁVEL, DN 32MM, INSTALADO EM RAMAL OU SUB-RAMAL DE ÁGUA - FORNECIMENTO E INSTALAÇÃO. AF_06/2022</t>
  </si>
  <si>
    <t xml:space="preserve"> 10.2.10 </t>
  </si>
  <si>
    <t xml:space="preserve"> 89503 </t>
  </si>
  <si>
    <t>CURVA 90 GRAUS, PVC, SOLDÁVEL, DN 50MM, INSTALADO EM PRUMADA DE ÁGUA - FORNECIMENTO E INSTALAÇÃO. AF_06/2022</t>
  </si>
  <si>
    <t xml:space="preserve"> 10.2.11 </t>
  </si>
  <si>
    <t xml:space="preserve"> 180221 </t>
  </si>
  <si>
    <t xml:space="preserve"> 10.2.12 </t>
  </si>
  <si>
    <t xml:space="preserve"> 180446 </t>
  </si>
  <si>
    <t>Registro de pressao c/ canopla -  3/4"</t>
  </si>
  <si>
    <t xml:space="preserve"> 10.2.13 </t>
  </si>
  <si>
    <t xml:space="preserve"> 94490 </t>
  </si>
  <si>
    <t>REGISTRO DE ESFERA, PVC, SOLDÁVEL, COM VOLANTE, DN  32 MM - FORNECIMENTO E INSTALAÇÃO. AF_08/2021</t>
  </si>
  <si>
    <t xml:space="preserve"> 10.2.14 </t>
  </si>
  <si>
    <t xml:space="preserve"> 94492 </t>
  </si>
  <si>
    <t>REGISTRO DE ESFERA, PVC, SOLDÁVEL, COM VOLANTE, DN  50 MM - FORNECIMENTO E INSTALAÇÃO. AF_08/2021</t>
  </si>
  <si>
    <t xml:space="preserve"> 10.2.15 </t>
  </si>
  <si>
    <t xml:space="preserve"> 180434 </t>
  </si>
  <si>
    <t xml:space="preserve"> 10.2.16 </t>
  </si>
  <si>
    <t xml:space="preserve"> 180435 </t>
  </si>
  <si>
    <t xml:space="preserve"> 10.2.17 </t>
  </si>
  <si>
    <t xml:space="preserve"> 180108 </t>
  </si>
  <si>
    <t xml:space="preserve"> 10.2.18 </t>
  </si>
  <si>
    <t xml:space="preserve"> 180107 </t>
  </si>
  <si>
    <t xml:space="preserve"> 10.2.19 </t>
  </si>
  <si>
    <t xml:space="preserve"> 180106 </t>
  </si>
  <si>
    <t xml:space="preserve"> 10.2.20 </t>
  </si>
  <si>
    <t xml:space="preserve"> 180423 </t>
  </si>
  <si>
    <t xml:space="preserve"> 10.2.21 </t>
  </si>
  <si>
    <t xml:space="preserve"> 180460 </t>
  </si>
  <si>
    <t xml:space="preserve"> 10.3 </t>
  </si>
  <si>
    <t xml:space="preserve"> 10.3.1 </t>
  </si>
  <si>
    <t xml:space="preserve"> 190609 </t>
  </si>
  <si>
    <t xml:space="preserve"> 10.3.2 </t>
  </si>
  <si>
    <t xml:space="preserve"> 190218 </t>
  </si>
  <si>
    <t xml:space="preserve"> 10.3.3 </t>
  </si>
  <si>
    <t xml:space="preserve"> 190232 </t>
  </si>
  <si>
    <t xml:space="preserve"> 10.3.4 </t>
  </si>
  <si>
    <t xml:space="preserve"> 190238 </t>
  </si>
  <si>
    <t xml:space="preserve"> 11 </t>
  </si>
  <si>
    <t xml:space="preserve"> 11.1 </t>
  </si>
  <si>
    <t xml:space="preserve"> 170632 </t>
  </si>
  <si>
    <t>Eletroduto PVC Rígido de 1 1/4"</t>
  </si>
  <si>
    <t xml:space="preserve"> 11.2 </t>
  </si>
  <si>
    <t xml:space="preserve"> 170078 </t>
  </si>
  <si>
    <t>Eletroduto PVC Rígido de 1"</t>
  </si>
  <si>
    <t xml:space="preserve"> 11.3 </t>
  </si>
  <si>
    <t xml:space="preserve"> 171267 </t>
  </si>
  <si>
    <t>Curva  90° p/ elet. PVC 1 1/4" (IE)</t>
  </si>
  <si>
    <t xml:space="preserve"> 11.4 </t>
  </si>
  <si>
    <t xml:space="preserve"> 91924 </t>
  </si>
  <si>
    <t>CABO DE COBRE FLEXÍVEL ISOLADO, 1,5 MM², ANTI-CHAMA 450/750 V, PARA CIRCUITOS TERMINAIS - FORNECIMENTO E INSTALAÇÃO. AF_03/2023</t>
  </si>
  <si>
    <t xml:space="preserve"> 11.5 </t>
  </si>
  <si>
    <t xml:space="preserve"> 91926 </t>
  </si>
  <si>
    <t>CABO DE COBRE FLEXÍVEL ISOLADO, 2,5 MM², ANTI-CHAMA 450/750 V, PARA CIRCUITOS TERMINAIS - FORNECIMENTO E INSTALAÇÃO. AF_03/2023</t>
  </si>
  <si>
    <t xml:space="preserve"> 11.6 </t>
  </si>
  <si>
    <t xml:space="preserve"> 91928 </t>
  </si>
  <si>
    <t>CABO DE COBRE FLEXÍVEL ISOLADO, 4 MM², ANTI-CHAMA 450/750 V, PARA CIRCUITOS TERMINAIS - FORNECIMENTO E INSTALAÇÃO. AF_03/2023</t>
  </si>
  <si>
    <t xml:space="preserve"> 11.7 </t>
  </si>
  <si>
    <t xml:space="preserve"> 91927 </t>
  </si>
  <si>
    <t>CABO DE COBRE FLEXÍVEL ISOLADO, 2,5 MM², ANTI-CHAMA 0,6/1,0 KV, PARA CIRCUITOS TERMINAIS - FORNECIMENTO E INSTALAÇÃO. AF_03/2023</t>
  </si>
  <si>
    <t xml:space="preserve"> 11.8 </t>
  </si>
  <si>
    <t xml:space="preserve"> 93653 </t>
  </si>
  <si>
    <t>DISJUNTOR MONOPOLAR TIPO DIN, CORRENTE NOMINAL DE 10A - FORNECIMENTO E INSTALAÇÃO. AF_10/2020</t>
  </si>
  <si>
    <t xml:space="preserve"> 11.9 </t>
  </si>
  <si>
    <t xml:space="preserve"> 93666 </t>
  </si>
  <si>
    <t>DISJUNTOR BIPOLAR TIPO DIN, CORRENTE NOMINAL DE 50A - FORNECIMENTO E INSTALAÇÃO. AF_10/2020</t>
  </si>
  <si>
    <t xml:space="preserve"> 11.10 </t>
  </si>
  <si>
    <t xml:space="preserve"> 171468 </t>
  </si>
  <si>
    <t xml:space="preserve"> 11.11 </t>
  </si>
  <si>
    <t xml:space="preserve"> 170339 </t>
  </si>
  <si>
    <t xml:space="preserve"> 11.12 </t>
  </si>
  <si>
    <t xml:space="preserve"> 171523 </t>
  </si>
  <si>
    <t xml:space="preserve"> 11.13 </t>
  </si>
  <si>
    <t xml:space="preserve"> 171522 </t>
  </si>
  <si>
    <t xml:space="preserve"> 11.14 </t>
  </si>
  <si>
    <t xml:space="preserve"> 231215 </t>
  </si>
  <si>
    <t xml:space="preserve"> 11.15 </t>
  </si>
  <si>
    <t xml:space="preserve"> 170337 </t>
  </si>
  <si>
    <t xml:space="preserve"> 11.16 </t>
  </si>
  <si>
    <t xml:space="preserve"> 170332 </t>
  </si>
  <si>
    <t xml:space="preserve"> 11.17 </t>
  </si>
  <si>
    <t xml:space="preserve"> 170338 </t>
  </si>
  <si>
    <t xml:space="preserve"> 11.18 </t>
  </si>
  <si>
    <t xml:space="preserve"> 171530 </t>
  </si>
  <si>
    <t>Luminária de embutir com aletas e 2 lâmpadas de Led de 18W</t>
  </si>
  <si>
    <t xml:space="preserve"> 11.19 </t>
  </si>
  <si>
    <t xml:space="preserve"> 171532 </t>
  </si>
  <si>
    <t>Luminária de sobrepor com aletas e 2 lâmpadas de Led de 18W</t>
  </si>
  <si>
    <t xml:space="preserve"> 11.20 </t>
  </si>
  <si>
    <t xml:space="preserve"> 170983 </t>
  </si>
  <si>
    <t>Luminária  tipo arandela- casco de tartaruga</t>
  </si>
  <si>
    <t xml:space="preserve"> 11.21 </t>
  </si>
  <si>
    <t xml:space="preserve"> 171528 </t>
  </si>
  <si>
    <t>Lâmpada de Led Tubular 18W bivolt</t>
  </si>
  <si>
    <t xml:space="preserve"> 11.22 </t>
  </si>
  <si>
    <t xml:space="preserve"> 171417 </t>
  </si>
  <si>
    <t xml:space="preserve"> 11.23 </t>
  </si>
  <si>
    <t xml:space="preserve"> 170881 </t>
  </si>
  <si>
    <t xml:space="preserve"> 11.24 </t>
  </si>
  <si>
    <t xml:space="preserve"> 170887 </t>
  </si>
  <si>
    <t>Centro de distribuição metálico de embutir p/ 16 disjuntores (c/ barramento)</t>
  </si>
  <si>
    <t xml:space="preserve"> 11.25 </t>
  </si>
  <si>
    <t xml:space="preserve"> 170073 </t>
  </si>
  <si>
    <t xml:space="preserve"> 12 </t>
  </si>
  <si>
    <t>MURO</t>
  </si>
  <si>
    <t xml:space="preserve"> 12.1 </t>
  </si>
  <si>
    <t xml:space="preserve"> 260651 </t>
  </si>
  <si>
    <t>Mureta em alvenaria,rebocada e pintada 2 faces(h=1.0m)</t>
  </si>
  <si>
    <t xml:space="preserve"> 12.2 </t>
  </si>
  <si>
    <t xml:space="preserve"> 261526 </t>
  </si>
  <si>
    <t>Cerca c/ mourão em concreto e tela de arame galvanizado h=2,0m</t>
  </si>
  <si>
    <t xml:space="preserve"> 12.3 </t>
  </si>
  <si>
    <t xml:space="preserve"> 090822 </t>
  </si>
  <si>
    <t>Portão de ferro em metalom (incl. pintura anti corrosiva)</t>
  </si>
  <si>
    <t>Orçamento Sintético</t>
  </si>
  <si>
    <r>
      <rPr>
        <b/>
        <sz val="11"/>
        <color indexed="8"/>
        <rFont val="Courier New"/>
        <family val="3"/>
      </rPr>
      <t>LOCAL DA OBRA:</t>
    </r>
    <r>
      <rPr>
        <sz val="11"/>
        <color indexed="8"/>
        <rFont val="Courier New"/>
        <family val="3"/>
      </rPr>
      <t xml:space="preserve"> COMUNIDADE VILA RAYOL, MARGEM ESQUERDA DO RIO TAPAJÓS, ITAITUBA-PA.</t>
    </r>
  </si>
  <si>
    <r>
      <rPr>
        <b/>
        <sz val="11"/>
        <color indexed="8"/>
        <rFont val="Courier New"/>
        <family val="3"/>
      </rPr>
      <t>LOCAL DA OBRA:</t>
    </r>
    <r>
      <rPr>
        <sz val="10"/>
        <color indexed="8"/>
        <rFont val="Courier New"/>
        <family val="3"/>
      </rPr>
      <t>COMUNIDADE VILA RAYOL, MARGEM ESQUERDA DO RIO TAPAJÓS, ITAITUBA-PA.</t>
    </r>
  </si>
  <si>
    <t>TABELA DE REFERENCIA: SINAPI 02/2024                   SEDOP 02/2024     COM DESONERAÇÃO</t>
  </si>
  <si>
    <t>PLANILHA DE CUSTO UNITÁRIO</t>
  </si>
  <si>
    <t>Tipo</t>
  </si>
  <si>
    <t>Composição</t>
  </si>
  <si>
    <t/>
  </si>
  <si>
    <t>Composição Auxiliar</t>
  </si>
  <si>
    <t xml:space="preserve"> 280013 </t>
  </si>
  <si>
    <t>h</t>
  </si>
  <si>
    <t xml:space="preserve"> 280026 </t>
  </si>
  <si>
    <t>Insumo</t>
  </si>
  <si>
    <t xml:space="preserve"> D00084 </t>
  </si>
  <si>
    <t>Material</t>
  </si>
  <si>
    <t xml:space="preserve"> D00281 </t>
  </si>
  <si>
    <t xml:space="preserve"> D00475 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</si>
  <si>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</si>
  <si>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</si>
  <si>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</si>
  <si>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</si>
  <si>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</si>
  <si>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</si>
  <si>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</si>
  <si>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D00016 </t>
  </si>
  <si>
    <t xml:space="preserve"> D00081 </t>
  </si>
  <si>
    <t xml:space="preserve"> D00043 </t>
  </si>
  <si>
    <t xml:space="preserve"> D00238 </t>
  </si>
  <si>
    <t xml:space="preserve"> M00006 </t>
  </si>
  <si>
    <t>Equipamento</t>
  </si>
  <si>
    <t xml:space="preserve"> J00001 </t>
  </si>
  <si>
    <t xml:space="preserve"> 050038 </t>
  </si>
  <si>
    <t>kg</t>
  </si>
  <si>
    <t xml:space="preserve"> 050036 </t>
  </si>
  <si>
    <t>Forma  c/ madeira branca (incl. desforma)</t>
  </si>
  <si>
    <t xml:space="preserve"> 050259 </t>
  </si>
  <si>
    <t xml:space="preserve"> 280023 </t>
  </si>
  <si>
    <t xml:space="preserve"> 280022 </t>
  </si>
  <si>
    <t>OPERADOR DE BETONEIRA/MISTURADOR COM ENCARGOS
COMPLEMENTARES</t>
  </si>
  <si>
    <t xml:space="preserve"> J00003 </t>
  </si>
  <si>
    <t xml:space="preserve"> J00005 </t>
  </si>
  <si>
    <t xml:space="preserve"> J00007 </t>
  </si>
  <si>
    <t xml:space="preserve"> M00008 </t>
  </si>
  <si>
    <t xml:space="preserve"> M00013 </t>
  </si>
  <si>
    <t>Vibrador de imersão, diâmetro de ponteira 45mm, motor elétrico trifá potência de
2 cv</t>
  </si>
  <si>
    <t xml:space="preserve"> 110764 </t>
  </si>
  <si>
    <t xml:space="preserve"> D00036 </t>
  </si>
  <si>
    <t xml:space="preserve"> 110248 </t>
  </si>
  <si>
    <t xml:space="preserve"> 280004 </t>
  </si>
  <si>
    <t>AJUDANTE DE PEDREIRO COM ENCARGOS COMPLEMENTARES</t>
  </si>
  <si>
    <t>REVE - REVESTIMENTO E TRATAMENTO DE SUPERFÍCIES</t>
  </si>
  <si>
    <t xml:space="preserve"> 88256 </t>
  </si>
  <si>
    <t>SEDI - SERVIÇOS DIVERSOS</t>
  </si>
  <si>
    <t xml:space="preserve"> 88316 </t>
  </si>
  <si>
    <t xml:space="preserve"> 00000536 </t>
  </si>
  <si>
    <t xml:space="preserve"> 00001381 </t>
  </si>
  <si>
    <t xml:space="preserve"> 00034357 </t>
  </si>
  <si>
    <t xml:space="preserve"> 280024 </t>
  </si>
  <si>
    <t xml:space="preserve"> P00022 </t>
  </si>
  <si>
    <t xml:space="preserve"> P00024 </t>
  </si>
  <si>
    <t>Latex acrílica - Fosca</t>
  </si>
  <si>
    <t xml:space="preserve"> P00028 </t>
  </si>
  <si>
    <t>Líquido selador acrilico</t>
  </si>
  <si>
    <t xml:space="preserve"> P00007 </t>
  </si>
  <si>
    <t xml:space="preserve"> P00019 </t>
  </si>
  <si>
    <t xml:space="preserve"> P00027 </t>
  </si>
  <si>
    <t xml:space="preserve"> P00014 </t>
  </si>
  <si>
    <t xml:space="preserve"> P00030 </t>
  </si>
  <si>
    <t xml:space="preserve"> 280002 </t>
  </si>
  <si>
    <t>AJUDANTE DE CARPINTEIRO COM ENCARGOS COMPLEMENTARES</t>
  </si>
  <si>
    <t xml:space="preserve"> D00082 </t>
  </si>
  <si>
    <t xml:space="preserve"> D00012 </t>
  </si>
  <si>
    <t xml:space="preserve"> D00010 </t>
  </si>
  <si>
    <t>Pernamanca 3"x2" 4 m ser - mad. forte</t>
  </si>
  <si>
    <t xml:space="preserve"> D00006 </t>
  </si>
  <si>
    <t xml:space="preserve"> 280028 </t>
  </si>
  <si>
    <t xml:space="preserve"> D00001 </t>
  </si>
  <si>
    <t xml:space="preserve"> D00002 </t>
  </si>
  <si>
    <t xml:space="preserve"> D00209 </t>
  </si>
  <si>
    <t xml:space="preserve"> D00048 </t>
  </si>
  <si>
    <t>Telha brasilit ondulada (1.83x1.10m) e=6mm</t>
  </si>
  <si>
    <t xml:space="preserve"> D00344 </t>
  </si>
  <si>
    <t xml:space="preserve"> D00176 </t>
  </si>
  <si>
    <t>PISO - PISOS</t>
  </si>
  <si>
    <t xml:space="preserve"> 00001287 </t>
  </si>
  <si>
    <t>PISO EM CERAMICA ESMALTADA EXTRA, COR LISA, PEI MAIOR OU IGUAL A 4, FORMATO MENOR OU IGUAL A 2025 CM2</t>
  </si>
  <si>
    <t xml:space="preserve"> A00024 </t>
  </si>
  <si>
    <t xml:space="preserve"> D00282 </t>
  </si>
  <si>
    <t xml:space="preserve"> D00283 </t>
  </si>
  <si>
    <t xml:space="preserve"> D00350 </t>
  </si>
  <si>
    <t>Vidro temperado incolor e= 6mm (com ferragens)</t>
  </si>
  <si>
    <t xml:space="preserve"> D00473 </t>
  </si>
  <si>
    <t xml:space="preserve"> A00053 </t>
  </si>
  <si>
    <t xml:space="preserve"> D00345 </t>
  </si>
  <si>
    <t xml:space="preserve"> 280008 </t>
  </si>
  <si>
    <t>AUXILIAR DE ENCANADOR OU BOMBEIRO HIDRÁULICO COM ENCARGOS
COMPLEMENTARES</t>
  </si>
  <si>
    <t xml:space="preserve"> 280016 </t>
  </si>
  <si>
    <t>ENCANADOR OU BOMBEIRO HIDRÁULICO COM ENCARGOS
COMPLEMENTARES</t>
  </si>
  <si>
    <t xml:space="preserve"> D00222 </t>
  </si>
  <si>
    <t xml:space="preserve"> D00223 </t>
  </si>
  <si>
    <t xml:space="preserve"> H00001 </t>
  </si>
  <si>
    <t xml:space="preserve"> H00002 </t>
  </si>
  <si>
    <t xml:space="preserve"> H00003 </t>
  </si>
  <si>
    <t xml:space="preserve"> H00153 </t>
  </si>
  <si>
    <t xml:space="preserve"> H00105 </t>
  </si>
  <si>
    <t xml:space="preserve"> H00212 </t>
  </si>
  <si>
    <t xml:space="preserve"> H00340 </t>
  </si>
  <si>
    <t xml:space="preserve"> H00008 </t>
  </si>
  <si>
    <t>INHI - INSTALAÇÕES HIDROS SANITÁRIAS</t>
  </si>
  <si>
    <t xml:space="preserve"> 88248 </t>
  </si>
  <si>
    <t xml:space="preserve"> 88267 </t>
  </si>
  <si>
    <t xml:space="preserve"> 00000301 </t>
  </si>
  <si>
    <t xml:space="preserve"> 00001966 </t>
  </si>
  <si>
    <t>CURVA PVC CURTA 90 GRAUS, DN 100 MM, PARA ESGOTO PREDIAL</t>
  </si>
  <si>
    <t xml:space="preserve"> 00020078 </t>
  </si>
  <si>
    <t>PASTA LUBRIFICANTE PARA TUBOS E CONEXOES COM JUNTA ELASTICA, EMBALAGEM DE *400* GR (USO EM PVC, ACO, POLIETILENO E OUTROS)</t>
  </si>
  <si>
    <t xml:space="preserve"> 00000296 </t>
  </si>
  <si>
    <t>ANEL BORRACHA PARA TUBO ESGOTO PREDIAL, DN 50 MM (NBR 5688)</t>
  </si>
  <si>
    <t xml:space="preserve"> 00001932 </t>
  </si>
  <si>
    <t>CURVA PVC CURTA 90 GRAUS, DN 50 MM, PARA ESGOTO PREDIAL</t>
  </si>
  <si>
    <t xml:space="preserve"> H00328 </t>
  </si>
  <si>
    <t xml:space="preserve"> 040257 </t>
  </si>
  <si>
    <t xml:space="preserve"> 130113 </t>
  </si>
  <si>
    <t xml:space="preserve"> 020174 </t>
  </si>
  <si>
    <t xml:space="preserve"> 030254 </t>
  </si>
  <si>
    <t xml:space="preserve"> H00062 </t>
  </si>
  <si>
    <t xml:space="preserve"> H00061 </t>
  </si>
  <si>
    <t xml:space="preserve"> H00055 </t>
  </si>
  <si>
    <t xml:space="preserve"> H00367 </t>
  </si>
  <si>
    <t xml:space="preserve"> H00365 </t>
  </si>
  <si>
    <t xml:space="preserve"> H00364 </t>
  </si>
  <si>
    <t xml:space="preserve"> H00428 </t>
  </si>
  <si>
    <t xml:space="preserve"> H00358 </t>
  </si>
  <si>
    <t xml:space="preserve"> H00359 </t>
  </si>
  <si>
    <t xml:space="preserve"> 00000122 </t>
  </si>
  <si>
    <t>ADESIVO PLASTICO PARA PVC, FRASCO COM *850* GR</t>
  </si>
  <si>
    <t xml:space="preserve"> 00001927 </t>
  </si>
  <si>
    <t>CURVA DE PVC 45 GRAUS, SOLDAVEL, 25 MM, COR MARROM, PARA AGUA FRIA PREDIAL</t>
  </si>
  <si>
    <t xml:space="preserve"> 00020083 </t>
  </si>
  <si>
    <t>SOLUCAO PREPARADORA / LIMPADORA PARA PVC, FRASCO COM 1000 CM3</t>
  </si>
  <si>
    <t xml:space="preserve"> 00038383 </t>
  </si>
  <si>
    <t xml:space="preserve"> 00001956 </t>
  </si>
  <si>
    <t>CURVA DE PVC 90 GRAUS, SOLDAVEL, 25 MM, COR MARROM, PARA AGUA FRIA PREDIAL</t>
  </si>
  <si>
    <t xml:space="preserve"> 00001957 </t>
  </si>
  <si>
    <t>CURVA DE PVC 90 GRAUS, SOLDAVEL, 32 MM, COR MARROM, PARA AGUA FRIA PREDIAL</t>
  </si>
  <si>
    <t xml:space="preserve"> 00001959 </t>
  </si>
  <si>
    <t>CURVA DE PVC 90 GRAUS, SOLDAVEL, 50 MM, COR MARROM, PARA AGUA FRIA PREDIAL</t>
  </si>
  <si>
    <t xml:space="preserve"> H00349 </t>
  </si>
  <si>
    <t xml:space="preserve"> H00168 </t>
  </si>
  <si>
    <t>Registro de pressao c/ canopla 3/4"</t>
  </si>
  <si>
    <t xml:space="preserve"> 00011675 </t>
  </si>
  <si>
    <t xml:space="preserve"> 00020080 </t>
  </si>
  <si>
    <t xml:space="preserve"> 00011677 </t>
  </si>
  <si>
    <t xml:space="preserve"> H00116 </t>
  </si>
  <si>
    <t>Te em PVC - JS - 25mm (LH)</t>
  </si>
  <si>
    <t xml:space="preserve"> H00117 </t>
  </si>
  <si>
    <t>Te em PVC - JS - 32mm (LH)</t>
  </si>
  <si>
    <t xml:space="preserve"> H00007 </t>
  </si>
  <si>
    <t>Tubo em PVC - JS - 20mm (LH)</t>
  </si>
  <si>
    <t xml:space="preserve"> H00006 </t>
  </si>
  <si>
    <t>Tubo em PVC - JS - 25mm (LH)</t>
  </si>
  <si>
    <t xml:space="preserve"> H00005 </t>
  </si>
  <si>
    <t>Tubo em PVC - JS - 32mm (LH)</t>
  </si>
  <si>
    <t xml:space="preserve"> H00157 </t>
  </si>
  <si>
    <t xml:space="preserve"> H00186 </t>
  </si>
  <si>
    <t xml:space="preserve"> H00182 </t>
  </si>
  <si>
    <t xml:space="preserve"> H00184 </t>
  </si>
  <si>
    <t xml:space="preserve"> D00224 </t>
  </si>
  <si>
    <t xml:space="preserve"> H00185 </t>
  </si>
  <si>
    <t xml:space="preserve"> D00079 </t>
  </si>
  <si>
    <t>Rejunte cimentício colorido p/ porcelanato e  cerâmicas</t>
  </si>
  <si>
    <t xml:space="preserve"> H00022 </t>
  </si>
  <si>
    <t xml:space="preserve"> H00023 </t>
  </si>
  <si>
    <t>Bolsa plastica  (vaso sanitario)</t>
  </si>
  <si>
    <t xml:space="preserve"> H00042 </t>
  </si>
  <si>
    <t xml:space="preserve"> H00263 </t>
  </si>
  <si>
    <t xml:space="preserve"> H00043 </t>
  </si>
  <si>
    <t xml:space="preserve"> H00028 </t>
  </si>
  <si>
    <t>Valv. p/ lavat. d = 1" - cromada</t>
  </si>
  <si>
    <t xml:space="preserve"> H00032 </t>
  </si>
  <si>
    <t xml:space="preserve"> H00056 </t>
  </si>
  <si>
    <t xml:space="preserve"> H00052 </t>
  </si>
  <si>
    <t xml:space="preserve"> H00020 </t>
  </si>
  <si>
    <t xml:space="preserve"> H00019 </t>
  </si>
  <si>
    <t xml:space="preserve"> H00016 </t>
  </si>
  <si>
    <t xml:space="preserve"> H00018 </t>
  </si>
  <si>
    <t xml:space="preserve"> 280007 </t>
  </si>
  <si>
    <t xml:space="preserve"> 280014 </t>
  </si>
  <si>
    <t xml:space="preserve"> E00295 </t>
  </si>
  <si>
    <t xml:space="preserve"> E00015 </t>
  </si>
  <si>
    <t xml:space="preserve"> E00527 </t>
  </si>
  <si>
    <t>Curva 90° p/ elet PVC 1 1/4" (IE)</t>
  </si>
  <si>
    <t>INEL - INSTALAÇÃO ELÉTRICA/ELETRIFICAÇÃO E ILUMINAÇÃO EXTERNA</t>
  </si>
  <si>
    <t xml:space="preserve"> 88247 </t>
  </si>
  <si>
    <t xml:space="preserve"> 88264 </t>
  </si>
  <si>
    <t xml:space="preserve"> 00001013 </t>
  </si>
  <si>
    <t xml:space="preserve"> 00021127 </t>
  </si>
  <si>
    <t xml:space="preserve"> 00001014 </t>
  </si>
  <si>
    <t xml:space="preserve"> 00000981 </t>
  </si>
  <si>
    <t xml:space="preserve"> 00001022 </t>
  </si>
  <si>
    <t xml:space="preserve"> 00001570 </t>
  </si>
  <si>
    <t xml:space="preserve"> 00034653 </t>
  </si>
  <si>
    <t>DISJUNTOR TERMOMAGNETICO PARA TRILHO DIN (IEC), MONOPOLAR, 6 - 32 A</t>
  </si>
  <si>
    <t xml:space="preserve"> 00001575 </t>
  </si>
  <si>
    <t xml:space="preserve"> 00034623 </t>
  </si>
  <si>
    <t>DISJUNTOR TERMOMAGNETICO PARA TRILHO DIN (IEC), BIPOLAR, 40 - 50 A</t>
  </si>
  <si>
    <t xml:space="preserve"> E00761 </t>
  </si>
  <si>
    <t xml:space="preserve"> E00065 </t>
  </si>
  <si>
    <t xml:space="preserve"> E00768 </t>
  </si>
  <si>
    <t xml:space="preserve"> E00767 </t>
  </si>
  <si>
    <t>Tomadas - 2 (2P+T)- 10A (s/fiação)</t>
  </si>
  <si>
    <t xml:space="preserve"> E00708 </t>
  </si>
  <si>
    <t xml:space="preserve"> E00063 </t>
  </si>
  <si>
    <t xml:space="preserve"> E00023 </t>
  </si>
  <si>
    <t xml:space="preserve"> E00064 </t>
  </si>
  <si>
    <t>Interruptor 3 teclas simples 10A - 250V</t>
  </si>
  <si>
    <t xml:space="preserve"> E00775 </t>
  </si>
  <si>
    <t>Luminária completa de embutir com aletas e 2 lâmpadas de Led de</t>
  </si>
  <si>
    <t xml:space="preserve"> E00777 </t>
  </si>
  <si>
    <t>Luminária completa de sobrepor com aletas e 2 lâmpadas de Led de 18W</t>
  </si>
  <si>
    <t xml:space="preserve"> E00600 </t>
  </si>
  <si>
    <t xml:space="preserve"> E00773 </t>
  </si>
  <si>
    <t>Lâmpada Tubular de Led 18W</t>
  </si>
  <si>
    <t xml:space="preserve"> E00758 </t>
  </si>
  <si>
    <t xml:space="preserve"> E00444 </t>
  </si>
  <si>
    <t xml:space="preserve"> E00454 </t>
  </si>
  <si>
    <t xml:space="preserve"> E00304 </t>
  </si>
  <si>
    <t xml:space="preserve"> E00002 </t>
  </si>
  <si>
    <t xml:space="preserve"> E00299 </t>
  </si>
  <si>
    <t xml:space="preserve"> E00302 </t>
  </si>
  <si>
    <t xml:space="preserve"> E00042 </t>
  </si>
  <si>
    <t xml:space="preserve"> E00267 </t>
  </si>
  <si>
    <t xml:space="preserve"> E00083 </t>
  </si>
  <si>
    <t xml:space="preserve"> 150125 </t>
  </si>
  <si>
    <t>Latex acrílica fosca int./ext. sem superf. preparada</t>
  </si>
  <si>
    <t xml:space="preserve"> 040285 </t>
  </si>
  <si>
    <t>Baldrame em concreto simples com seixo inclusive forma madeira branca</t>
  </si>
  <si>
    <t xml:space="preserve"> 040025 </t>
  </si>
  <si>
    <t xml:space="preserve"> 010269 </t>
  </si>
  <si>
    <t xml:space="preserve"> D00213 </t>
  </si>
  <si>
    <t xml:space="preserve"> D00255 </t>
  </si>
  <si>
    <t xml:space="preserve"> 110141 </t>
  </si>
  <si>
    <t xml:space="preserve"> D00087 </t>
  </si>
  <si>
    <t>VALOR DA OBRA:</t>
  </si>
  <si>
    <r>
      <rPr>
        <b/>
        <sz val="11"/>
        <color indexed="8"/>
        <rFont val="Courier New"/>
        <family val="3"/>
      </rPr>
      <t xml:space="preserve">PROPRIETÁRIO: </t>
    </r>
    <r>
      <rPr>
        <sz val="11"/>
        <color indexed="8"/>
        <rFont val="Courier New"/>
        <family val="3"/>
      </rPr>
      <t>MUNICÍPIO DE ITAITUBA</t>
    </r>
  </si>
  <si>
    <r>
      <t xml:space="preserve">OBRA: </t>
    </r>
    <r>
      <rPr>
        <sz val="11"/>
        <color indexed="8"/>
        <rFont val="Courier New"/>
        <family val="3"/>
      </rPr>
      <t>CENTRO DE REFERÊNCIA EM SAÚDE</t>
    </r>
  </si>
  <si>
    <t>TABELA DE REFERENCIA:         SINAPI 02/2024                                               SEDOP 02/2024                   COM DESONERAÇÃO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</si>
</sst>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_-;\-* #,##0.00_-;_-* \-??_-;_-@_-"/>
    <numFmt numFmtId="167" formatCode="_(&quot;R$ &quot;* #,##0.00_);_(&quot;R$ &quot;* \(#,##0.00\);_(&quot;R$ &quot;* &quot;-&quot;??_);_(@_)"/>
    <numFmt numFmtId="168" formatCode="#,##0.00\ ;\-#,##0.00\ ;&quot; -&quot;#\ ;@\ "/>
    <numFmt numFmtId="169" formatCode="_-&quot;R$ &quot;* #,##0.00_-;&quot;-R$ &quot;* #,##0.00_-;_-&quot;R$ &quot;* \-??_-;_-@_-"/>
    <numFmt numFmtId="170" formatCode="_-[$R$-416]* #,##0.00_-;\-[$R$-416]* #,##0.00_-;_-[$R$-416]* &quot;-&quot;??_-;_-@_-"/>
    <numFmt numFmtId="171" formatCode="#,##0.0"/>
    <numFmt numFmtId="172" formatCode="&quot;R$&quot;\ #,##0.00"/>
    <numFmt numFmtId="173" formatCode="#,##0.0000000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ourier New"/>
      <family val="3"/>
    </font>
    <font>
      <b/>
      <sz val="11"/>
      <color indexed="8"/>
      <name val="Courier New"/>
      <family val="3"/>
    </font>
    <font>
      <sz val="10"/>
      <color indexed="8"/>
      <name val="Courier New"/>
      <family val="3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9"/>
      <color theme="1"/>
      <name val="Calibri"/>
      <family val="2"/>
      <scheme val="minor"/>
    </font>
    <font>
      <b/>
      <sz val="12"/>
      <name val="Bodoni MT"/>
      <family val="1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b/>
      <sz val="11"/>
      <name val="Batang"/>
      <family val="1"/>
    </font>
    <font>
      <sz val="1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Courier New"/>
      <family val="3"/>
    </font>
    <font>
      <sz val="11"/>
      <name val="Andalus"/>
    </font>
    <font>
      <sz val="11"/>
      <color theme="1"/>
      <name val="Calibri"/>
      <family val="2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4"/>
      <name val="Arial"/>
      <family val="2"/>
    </font>
    <font>
      <sz val="14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1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rgb="FF000000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1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7" fillId="0" borderId="0" applyFill="0" applyBorder="0" applyAlignment="0" applyProtection="0"/>
    <xf numFmtId="166" fontId="7" fillId="0" borderId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23" borderId="49" applyNumberFormat="0" applyAlignment="0" applyProtection="0"/>
    <xf numFmtId="0" fontId="25" fillId="25" borderId="49" applyNumberFormat="0" applyAlignment="0" applyProtection="0"/>
    <xf numFmtId="0" fontId="26" fillId="26" borderId="50" applyNumberFormat="0" applyAlignment="0" applyProtection="0"/>
    <xf numFmtId="0" fontId="27" fillId="0" borderId="51" applyNumberFormat="0" applyFill="0" applyAlignment="0" applyProtection="0"/>
    <xf numFmtId="0" fontId="23" fillId="27" borderId="0" applyNumberFormat="0" applyBorder="0" applyAlignment="0" applyProtection="0"/>
    <xf numFmtId="0" fontId="23" fillId="21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2" borderId="0" applyNumberFormat="0" applyBorder="0" applyAlignment="0" applyProtection="0"/>
    <xf numFmtId="0" fontId="23" fillId="30" borderId="0" applyNumberFormat="0" applyBorder="0" applyAlignment="0" applyProtection="0"/>
    <xf numFmtId="0" fontId="23" fillId="21" borderId="0" applyNumberFormat="0" applyBorder="0" applyAlignment="0" applyProtection="0"/>
    <xf numFmtId="0" fontId="23" fillId="31" borderId="0" applyNumberFormat="0" applyBorder="0" applyAlignment="0" applyProtection="0"/>
    <xf numFmtId="0" fontId="28" fillId="13" borderId="49" applyNumberFormat="0" applyAlignment="0" applyProtection="0"/>
    <xf numFmtId="0" fontId="28" fillId="7" borderId="49" applyNumberFormat="0" applyAlignment="0" applyProtection="0"/>
    <xf numFmtId="0" fontId="7" fillId="0" borderId="0"/>
    <xf numFmtId="0" fontId="7" fillId="0" borderId="0"/>
    <xf numFmtId="169" fontId="7" fillId="0" borderId="0" applyFill="0" applyBorder="0" applyAlignment="0" applyProtection="0"/>
    <xf numFmtId="167" fontId="4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1" fillId="0" borderId="0" applyFill="0" applyBorder="0" applyAlignment="0" applyProtection="0"/>
    <xf numFmtId="0" fontId="1" fillId="0" borderId="0"/>
    <xf numFmtId="0" fontId="29" fillId="0" borderId="0" applyBorder="0" applyProtection="0"/>
    <xf numFmtId="0" fontId="1" fillId="0" borderId="0"/>
    <xf numFmtId="0" fontId="1" fillId="0" borderId="0"/>
    <xf numFmtId="0" fontId="41" fillId="0" borderId="0"/>
    <xf numFmtId="0" fontId="1" fillId="9" borderId="52" applyNumberFormat="0" applyAlignment="0" applyProtection="0"/>
    <xf numFmtId="0" fontId="30" fillId="23" borderId="53" applyNumberFormat="0" applyAlignment="0" applyProtection="0"/>
    <xf numFmtId="0" fontId="30" fillId="25" borderId="53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4" applyNumberFormat="0" applyFill="0" applyAlignment="0" applyProtection="0"/>
    <xf numFmtId="0" fontId="47" fillId="0" borderId="55" applyNumberFormat="0" applyFill="0" applyAlignment="0" applyProtection="0"/>
    <xf numFmtId="0" fontId="46" fillId="0" borderId="0" applyNumberFormat="0" applyFill="0" applyBorder="0" applyAlignment="0" applyProtection="0"/>
    <xf numFmtId="0" fontId="35" fillId="0" borderId="56" applyNumberFormat="0" applyFill="0" applyAlignment="0" applyProtection="0"/>
    <xf numFmtId="0" fontId="48" fillId="0" borderId="56" applyNumberFormat="0" applyFill="0" applyAlignment="0" applyProtection="0"/>
    <xf numFmtId="0" fontId="36" fillId="0" borderId="57" applyNumberFormat="0" applyFill="0" applyAlignment="0" applyProtection="0"/>
    <xf numFmtId="0" fontId="49" fillId="0" borderId="58" applyNumberFormat="0" applyFill="0" applyAlignment="0" applyProtection="0"/>
    <xf numFmtId="0" fontId="3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0" borderId="59" applyNumberFormat="0" applyFill="0" applyAlignment="0" applyProtection="0"/>
    <xf numFmtId="0" fontId="37" fillId="0" borderId="60" applyNumberFormat="0" applyFill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7" fillId="0" borderId="0"/>
    <xf numFmtId="167" fontId="1" fillId="0" borderId="0" applyFont="0" applyFill="0" applyBorder="0" applyAlignment="0" applyProtection="0"/>
    <xf numFmtId="167" fontId="1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1" fillId="0" borderId="0"/>
    <xf numFmtId="167" fontId="41" fillId="0" borderId="0" applyFont="0" applyFill="0" applyBorder="0" applyAlignment="0" applyProtection="0"/>
    <xf numFmtId="0" fontId="29" fillId="0" borderId="0" applyBorder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85">
    <xf numFmtId="0" fontId="0" fillId="0" borderId="0" xfId="0"/>
    <xf numFmtId="4" fontId="0" fillId="0" borderId="0" xfId="0" applyNumberForma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10" fontId="16" fillId="0" borderId="23" xfId="0" applyNumberFormat="1" applyFont="1" applyBorder="1" applyAlignment="1">
      <alignment horizontal="center"/>
    </xf>
    <xf numFmtId="10" fontId="17" fillId="3" borderId="24" xfId="0" applyNumberFormat="1" applyFont="1" applyFill="1" applyBorder="1" applyAlignment="1">
      <alignment horizontal="center" vertical="center"/>
    </xf>
    <xf numFmtId="10" fontId="17" fillId="3" borderId="25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/>
    </xf>
    <xf numFmtId="10" fontId="16" fillId="0" borderId="28" xfId="0" applyNumberFormat="1" applyFont="1" applyBorder="1" applyAlignment="1">
      <alignment horizontal="center"/>
    </xf>
    <xf numFmtId="10" fontId="17" fillId="3" borderId="29" xfId="0" applyNumberFormat="1" applyFont="1" applyFill="1" applyBorder="1" applyAlignment="1">
      <alignment horizontal="center" vertical="center"/>
    </xf>
    <xf numFmtId="10" fontId="17" fillId="3" borderId="30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/>
    </xf>
    <xf numFmtId="10" fontId="16" fillId="0" borderId="33" xfId="0" applyNumberFormat="1" applyFont="1" applyBorder="1" applyAlignment="1">
      <alignment horizontal="center"/>
    </xf>
    <xf numFmtId="10" fontId="17" fillId="3" borderId="34" xfId="0" applyNumberFormat="1" applyFont="1" applyFill="1" applyBorder="1" applyAlignment="1">
      <alignment horizontal="center" vertical="center"/>
    </xf>
    <xf numFmtId="10" fontId="17" fillId="3" borderId="35" xfId="0" applyNumberFormat="1" applyFont="1" applyFill="1" applyBorder="1" applyAlignment="1">
      <alignment horizontal="center" vertical="center"/>
    </xf>
    <xf numFmtId="0" fontId="16" fillId="0" borderId="22" xfId="0" applyFont="1" applyBorder="1"/>
    <xf numFmtId="0" fontId="16" fillId="0" borderId="27" xfId="0" applyFont="1" applyBorder="1"/>
    <xf numFmtId="10" fontId="16" fillId="0" borderId="37" xfId="0" applyNumberFormat="1" applyFont="1" applyBorder="1" applyAlignment="1">
      <alignment horizontal="center"/>
    </xf>
    <xf numFmtId="10" fontId="15" fillId="0" borderId="42" xfId="0" applyNumberFormat="1" applyFont="1" applyBorder="1" applyAlignment="1">
      <alignment horizontal="center"/>
    </xf>
    <xf numFmtId="10" fontId="15" fillId="0" borderId="18" xfId="0" applyNumberFormat="1" applyFont="1" applyBorder="1" applyAlignment="1">
      <alignment horizontal="center" vertical="center"/>
    </xf>
    <xf numFmtId="10" fontId="17" fillId="3" borderId="43" xfId="0" applyNumberFormat="1" applyFont="1" applyFill="1" applyBorder="1" applyAlignment="1">
      <alignment horizontal="center" vertical="center"/>
    </xf>
    <xf numFmtId="10" fontId="17" fillId="3" borderId="4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10" fontId="20" fillId="0" borderId="0" xfId="0" applyNumberFormat="1" applyFont="1" applyAlignment="1">
      <alignment horizontal="center" vertical="center"/>
    </xf>
    <xf numFmtId="0" fontId="16" fillId="0" borderId="46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5" fillId="0" borderId="0" xfId="4" applyFont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/>
    </xf>
    <xf numFmtId="4" fontId="5" fillId="0" borderId="0" xfId="4" applyNumberFormat="1" applyFont="1"/>
    <xf numFmtId="4" fontId="5" fillId="0" borderId="0" xfId="4" applyNumberFormat="1" applyFont="1" applyAlignment="1">
      <alignment horizontal="center"/>
    </xf>
    <xf numFmtId="0" fontId="45" fillId="0" borderId="0" xfId="4" applyFont="1" applyAlignment="1">
      <alignment horizontal="justify" vertical="center"/>
    </xf>
    <xf numFmtId="0" fontId="43" fillId="0" borderId="0" xfId="4" applyFont="1"/>
    <xf numFmtId="0" fontId="43" fillId="0" borderId="0" xfId="4" applyFont="1" applyAlignment="1">
      <alignment horizontal="left" vertical="center"/>
    </xf>
    <xf numFmtId="10" fontId="39" fillId="0" borderId="1" xfId="6" applyNumberFormat="1" applyFont="1" applyBorder="1" applyAlignment="1">
      <alignment vertical="center"/>
    </xf>
    <xf numFmtId="44" fontId="39" fillId="0" borderId="1" xfId="58" applyNumberFormat="1" applyFont="1" applyBorder="1" applyAlignment="1">
      <alignment vertical="center"/>
    </xf>
    <xf numFmtId="0" fontId="50" fillId="0" borderId="1" xfId="7" applyNumberFormat="1" applyFont="1" applyFill="1" applyBorder="1" applyAlignment="1">
      <alignment horizontal="center" vertical="center" wrapText="1"/>
    </xf>
    <xf numFmtId="1" fontId="38" fillId="0" borderId="9" xfId="1" applyNumberFormat="1" applyFont="1" applyBorder="1" applyAlignment="1">
      <alignment vertical="top"/>
    </xf>
    <xf numFmtId="1" fontId="38" fillId="0" borderId="65" xfId="1" applyNumberFormat="1" applyFont="1" applyBorder="1" applyAlignment="1">
      <alignment vertical="top"/>
    </xf>
    <xf numFmtId="169" fontId="40" fillId="0" borderId="1" xfId="58" applyFont="1" applyBorder="1" applyAlignment="1">
      <alignment horizontal="right" vertical="center"/>
    </xf>
    <xf numFmtId="10" fontId="40" fillId="0" borderId="1" xfId="58" applyNumberFormat="1" applyFont="1" applyBorder="1" applyAlignment="1">
      <alignment horizontal="center" vertical="center"/>
    </xf>
    <xf numFmtId="44" fontId="38" fillId="0" borderId="1" xfId="58" applyNumberFormat="1" applyFont="1" applyBorder="1" applyAlignment="1">
      <alignment vertical="top"/>
    </xf>
    <xf numFmtId="10" fontId="39" fillId="0" borderId="62" xfId="58" applyNumberFormat="1" applyFont="1" applyBorder="1" applyAlignment="1">
      <alignment vertical="top"/>
    </xf>
    <xf numFmtId="44" fontId="39" fillId="0" borderId="4" xfId="58" applyNumberFormat="1" applyFont="1" applyBorder="1" applyAlignment="1">
      <alignment vertical="center"/>
    </xf>
    <xf numFmtId="10" fontId="39" fillId="0" borderId="61" xfId="6" applyNumberFormat="1" applyFont="1" applyBorder="1" applyAlignment="1">
      <alignment vertical="center"/>
    </xf>
    <xf numFmtId="10" fontId="39" fillId="0" borderId="1" xfId="58" applyNumberFormat="1" applyFont="1" applyBorder="1" applyAlignment="1">
      <alignment vertical="top"/>
    </xf>
    <xf numFmtId="44" fontId="38" fillId="0" borderId="11" xfId="58" applyNumberFormat="1" applyFont="1" applyBorder="1" applyAlignment="1">
      <alignment vertical="top"/>
    </xf>
    <xf numFmtId="43" fontId="51" fillId="0" borderId="10" xfId="56" applyNumberFormat="1" applyFont="1" applyBorder="1" applyAlignment="1">
      <alignment horizontal="center" vertical="center"/>
    </xf>
    <xf numFmtId="0" fontId="16" fillId="0" borderId="73" xfId="0" applyFont="1" applyBorder="1" applyAlignment="1">
      <alignment horizontal="center"/>
    </xf>
    <xf numFmtId="10" fontId="53" fillId="0" borderId="71" xfId="0" applyNumberFormat="1" applyFont="1" applyBorder="1" applyAlignment="1">
      <alignment horizontal="center"/>
    </xf>
    <xf numFmtId="10" fontId="39" fillId="0" borderId="6" xfId="6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9" fontId="0" fillId="0" borderId="1" xfId="102" applyNumberFormat="1" applyFont="1" applyFill="1" applyBorder="1" applyAlignment="1" applyProtection="1">
      <alignment horizontal="left" vertical="center" wrapText="1" shrinkToFit="1"/>
      <protection locked="0"/>
    </xf>
    <xf numFmtId="44" fontId="39" fillId="0" borderId="74" xfId="58" applyNumberFormat="1" applyFont="1" applyBorder="1" applyAlignment="1">
      <alignment vertical="center"/>
    </xf>
    <xf numFmtId="166" fontId="50" fillId="0" borderId="30" xfId="7" applyFont="1" applyFill="1" applyBorder="1" applyAlignment="1">
      <alignment horizontal="center" vertical="center" wrapText="1"/>
    </xf>
    <xf numFmtId="0" fontId="50" fillId="0" borderId="30" xfId="7" applyNumberFormat="1" applyFont="1" applyFill="1" applyBorder="1" applyAlignment="1">
      <alignment horizontal="center" vertical="center" wrapText="1"/>
    </xf>
    <xf numFmtId="10" fontId="39" fillId="0" borderId="30" xfId="6" applyNumberFormat="1" applyFont="1" applyBorder="1" applyAlignment="1">
      <alignment vertical="center"/>
    </xf>
    <xf numFmtId="44" fontId="39" fillId="0" borderId="30" xfId="58" applyNumberFormat="1" applyFont="1" applyBorder="1" applyAlignment="1">
      <alignment vertical="center"/>
    </xf>
    <xf numFmtId="10" fontId="39" fillId="0" borderId="35" xfId="6" applyNumberFormat="1" applyFont="1" applyBorder="1" applyAlignment="1">
      <alignment vertical="center"/>
    </xf>
    <xf numFmtId="10" fontId="39" fillId="0" borderId="20" xfId="6" applyNumberFormat="1" applyFont="1" applyBorder="1" applyAlignment="1">
      <alignment vertical="center"/>
    </xf>
    <xf numFmtId="44" fontId="39" fillId="0" borderId="25" xfId="58" applyNumberFormat="1" applyFont="1" applyBorder="1" applyAlignment="1">
      <alignment vertical="center"/>
    </xf>
    <xf numFmtId="44" fontId="38" fillId="0" borderId="30" xfId="58" applyNumberFormat="1" applyFont="1" applyBorder="1" applyAlignment="1">
      <alignment vertical="top"/>
    </xf>
    <xf numFmtId="10" fontId="39" fillId="0" borderId="30" xfId="58" applyNumberFormat="1" applyFont="1" applyBorder="1" applyAlignment="1">
      <alignment vertical="top"/>
    </xf>
    <xf numFmtId="10" fontId="39" fillId="0" borderId="20" xfId="58" applyNumberFormat="1" applyFont="1" applyBorder="1" applyAlignment="1">
      <alignment vertical="top"/>
    </xf>
    <xf numFmtId="4" fontId="0" fillId="0" borderId="10" xfId="0" applyNumberFormat="1" applyBorder="1" applyAlignment="1">
      <alignment vertical="center" wrapText="1"/>
    </xf>
    <xf numFmtId="0" fontId="54" fillId="0" borderId="0" xfId="0" applyFont="1"/>
    <xf numFmtId="43" fontId="0" fillId="0" borderId="0" xfId="0" applyNumberFormat="1"/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44" fontId="38" fillId="0" borderId="25" xfId="58" applyNumberFormat="1" applyFont="1" applyBorder="1" applyAlignment="1">
      <alignment vertical="top"/>
    </xf>
    <xf numFmtId="43" fontId="51" fillId="2" borderId="10" xfId="56" applyNumberFormat="1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2" fillId="0" borderId="0" xfId="0" applyFont="1"/>
    <xf numFmtId="166" fontId="50" fillId="0" borderId="1" xfId="7" applyFont="1" applyFill="1" applyBorder="1" applyAlignment="1">
      <alignment horizontal="center" vertical="center" wrapText="1"/>
    </xf>
    <xf numFmtId="0" fontId="56" fillId="35" borderId="82" xfId="0" applyFont="1" applyFill="1" applyBorder="1" applyAlignment="1">
      <alignment horizontal="left" vertical="center" wrapText="1"/>
    </xf>
    <xf numFmtId="0" fontId="56" fillId="35" borderId="82" xfId="0" applyFont="1" applyFill="1" applyBorder="1" applyAlignment="1">
      <alignment horizontal="right" vertical="center" wrapText="1"/>
    </xf>
    <xf numFmtId="4" fontId="56" fillId="35" borderId="82" xfId="0" applyNumberFormat="1" applyFont="1" applyFill="1" applyBorder="1" applyAlignment="1">
      <alignment horizontal="right" vertical="center" wrapText="1"/>
    </xf>
    <xf numFmtId="0" fontId="57" fillId="34" borderId="82" xfId="0" applyFont="1" applyFill="1" applyBorder="1" applyAlignment="1">
      <alignment horizontal="left" vertical="center" wrapText="1"/>
    </xf>
    <xf numFmtId="0" fontId="57" fillId="34" borderId="82" xfId="0" applyFont="1" applyFill="1" applyBorder="1" applyAlignment="1">
      <alignment horizontal="right" vertical="center" wrapText="1"/>
    </xf>
    <xf numFmtId="0" fontId="57" fillId="34" borderId="82" xfId="0" applyFont="1" applyFill="1" applyBorder="1" applyAlignment="1">
      <alignment horizontal="center" vertical="center" wrapText="1"/>
    </xf>
    <xf numFmtId="4" fontId="57" fillId="34" borderId="82" xfId="0" applyNumberFormat="1" applyFont="1" applyFill="1" applyBorder="1" applyAlignment="1">
      <alignment horizontal="right" vertical="center" wrapText="1"/>
    </xf>
    <xf numFmtId="4" fontId="9" fillId="0" borderId="0" xfId="56" applyNumberFormat="1" applyFont="1" applyAlignment="1">
      <alignment vertical="center" wrapText="1"/>
    </xf>
    <xf numFmtId="0" fontId="58" fillId="34" borderId="0" xfId="0" applyFont="1" applyFill="1" applyAlignment="1">
      <alignment horizontal="left" vertical="top" wrapText="1"/>
    </xf>
    <xf numFmtId="0" fontId="55" fillId="34" borderId="92" xfId="0" applyFont="1" applyFill="1" applyBorder="1" applyAlignment="1">
      <alignment horizontal="left" vertical="center" wrapText="1"/>
    </xf>
    <xf numFmtId="0" fontId="55" fillId="34" borderId="92" xfId="0" applyFont="1" applyFill="1" applyBorder="1" applyAlignment="1">
      <alignment horizontal="right" vertical="center" wrapText="1"/>
    </xf>
    <xf numFmtId="0" fontId="55" fillId="34" borderId="9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center" vertical="center"/>
    </xf>
    <xf numFmtId="0" fontId="59" fillId="34" borderId="0" xfId="0" applyFont="1" applyFill="1" applyAlignment="1">
      <alignment horizontal="right" vertical="top" wrapText="1"/>
    </xf>
    <xf numFmtId="4" fontId="59" fillId="34" borderId="0" xfId="0" applyNumberFormat="1" applyFont="1" applyFill="1" applyAlignment="1">
      <alignment horizontal="right" vertical="top" wrapText="1"/>
    </xf>
    <xf numFmtId="0" fontId="56" fillId="35" borderId="82" xfId="0" applyFont="1" applyFill="1" applyBorder="1" applyAlignment="1">
      <alignment horizontal="left" vertical="top" wrapText="1"/>
    </xf>
    <xf numFmtId="0" fontId="56" fillId="35" borderId="82" xfId="0" applyFont="1" applyFill="1" applyBorder="1" applyAlignment="1">
      <alignment horizontal="right" vertical="top" wrapText="1"/>
    </xf>
    <xf numFmtId="4" fontId="56" fillId="35" borderId="82" xfId="0" applyNumberFormat="1" applyFont="1" applyFill="1" applyBorder="1" applyAlignment="1">
      <alignment horizontal="right" vertical="top" wrapText="1"/>
    </xf>
    <xf numFmtId="0" fontId="55" fillId="34" borderId="82" xfId="0" applyFont="1" applyFill="1" applyBorder="1" applyAlignment="1">
      <alignment horizontal="left" vertical="top" wrapText="1"/>
    </xf>
    <xf numFmtId="0" fontId="55" fillId="34" borderId="82" xfId="0" applyFont="1" applyFill="1" applyBorder="1" applyAlignment="1">
      <alignment horizontal="right" vertical="top" wrapText="1"/>
    </xf>
    <xf numFmtId="0" fontId="55" fillId="34" borderId="82" xfId="0" applyFont="1" applyFill="1" applyBorder="1" applyAlignment="1">
      <alignment horizontal="center" vertical="top" wrapText="1"/>
    </xf>
    <xf numFmtId="0" fontId="57" fillId="34" borderId="82" xfId="0" applyFont="1" applyFill="1" applyBorder="1" applyAlignment="1">
      <alignment horizontal="left" vertical="top" wrapText="1"/>
    </xf>
    <xf numFmtId="0" fontId="57" fillId="34" borderId="82" xfId="0" applyFont="1" applyFill="1" applyBorder="1" applyAlignment="1">
      <alignment horizontal="right" vertical="top" wrapText="1"/>
    </xf>
    <xf numFmtId="0" fontId="57" fillId="34" borderId="82" xfId="0" applyFont="1" applyFill="1" applyBorder="1" applyAlignment="1">
      <alignment horizontal="center" vertical="top" wrapText="1"/>
    </xf>
    <xf numFmtId="173" fontId="57" fillId="34" borderId="82" xfId="0" applyNumberFormat="1" applyFont="1" applyFill="1" applyBorder="1" applyAlignment="1">
      <alignment horizontal="right" vertical="top" wrapText="1"/>
    </xf>
    <xf numFmtId="4" fontId="57" fillId="34" borderId="82" xfId="0" applyNumberFormat="1" applyFont="1" applyFill="1" applyBorder="1" applyAlignment="1">
      <alignment horizontal="right" vertical="top" wrapText="1"/>
    </xf>
    <xf numFmtId="0" fontId="58" fillId="36" borderId="82" xfId="0" applyFont="1" applyFill="1" applyBorder="1" applyAlignment="1">
      <alignment horizontal="left" vertical="top" wrapText="1"/>
    </xf>
    <xf numFmtId="0" fontId="58" fillId="36" borderId="82" xfId="0" applyFont="1" applyFill="1" applyBorder="1" applyAlignment="1">
      <alignment horizontal="right" vertical="top" wrapText="1"/>
    </xf>
    <xf numFmtId="0" fontId="58" fillId="36" borderId="82" xfId="0" applyFont="1" applyFill="1" applyBorder="1" applyAlignment="1">
      <alignment horizontal="center" vertical="top" wrapText="1"/>
    </xf>
    <xf numFmtId="173" fontId="58" fillId="36" borderId="82" xfId="0" applyNumberFormat="1" applyFont="1" applyFill="1" applyBorder="1" applyAlignment="1">
      <alignment horizontal="right" vertical="top" wrapText="1"/>
    </xf>
    <xf numFmtId="4" fontId="58" fillId="36" borderId="82" xfId="0" applyNumberFormat="1" applyFont="1" applyFill="1" applyBorder="1" applyAlignment="1">
      <alignment horizontal="right" vertical="top" wrapText="1"/>
    </xf>
    <xf numFmtId="0" fontId="58" fillId="37" borderId="82" xfId="0" applyFont="1" applyFill="1" applyBorder="1" applyAlignment="1">
      <alignment horizontal="left" vertical="top" wrapText="1"/>
    </xf>
    <xf numFmtId="0" fontId="58" fillId="37" borderId="82" xfId="0" applyFont="1" applyFill="1" applyBorder="1" applyAlignment="1">
      <alignment horizontal="right" vertical="top" wrapText="1"/>
    </xf>
    <xf numFmtId="0" fontId="58" fillId="37" borderId="82" xfId="0" applyFont="1" applyFill="1" applyBorder="1" applyAlignment="1">
      <alignment horizontal="center" vertical="top" wrapText="1"/>
    </xf>
    <xf numFmtId="173" fontId="58" fillId="37" borderId="82" xfId="0" applyNumberFormat="1" applyFont="1" applyFill="1" applyBorder="1" applyAlignment="1">
      <alignment horizontal="right" vertical="top" wrapText="1"/>
    </xf>
    <xf numFmtId="4" fontId="58" fillId="37" borderId="82" xfId="0" applyNumberFormat="1" applyFont="1" applyFill="1" applyBorder="1" applyAlignment="1">
      <alignment horizontal="right" vertical="top" wrapText="1"/>
    </xf>
    <xf numFmtId="0" fontId="58" fillId="34" borderId="0" xfId="0" applyFont="1" applyFill="1" applyAlignment="1">
      <alignment horizontal="right" vertical="top" wrapText="1"/>
    </xf>
    <xf numFmtId="4" fontId="58" fillId="34" borderId="0" xfId="0" applyNumberFormat="1" applyFont="1" applyFill="1" applyAlignment="1">
      <alignment horizontal="right" vertical="top" wrapText="1"/>
    </xf>
    <xf numFmtId="173" fontId="59" fillId="34" borderId="0" xfId="0" applyNumberFormat="1" applyFont="1" applyFill="1" applyAlignment="1">
      <alignment horizontal="right" vertical="top" wrapText="1"/>
    </xf>
    <xf numFmtId="0" fontId="57" fillId="34" borderId="95" xfId="0" applyFont="1" applyFill="1" applyBorder="1" applyAlignment="1">
      <alignment horizontal="left" vertical="top" wrapText="1"/>
    </xf>
    <xf numFmtId="0" fontId="3" fillId="0" borderId="78" xfId="0" applyFont="1" applyBorder="1" applyAlignment="1">
      <alignment horizontal="center" vertical="center" wrapText="1"/>
    </xf>
    <xf numFmtId="44" fontId="3" fillId="0" borderId="78" xfId="114" applyFont="1" applyBorder="1" applyAlignment="1">
      <alignment horizontal="center" vertical="center" wrapText="1"/>
    </xf>
    <xf numFmtId="0" fontId="45" fillId="0" borderId="0" xfId="4" applyFont="1" applyAlignment="1">
      <alignment horizontal="left" vertical="center" wrapText="1"/>
    </xf>
    <xf numFmtId="0" fontId="59" fillId="34" borderId="0" xfId="0" applyFont="1" applyFill="1" applyAlignment="1">
      <alignment horizontal="right" vertical="top" wrapText="1"/>
    </xf>
    <xf numFmtId="0" fontId="59" fillId="34" borderId="0" xfId="0" applyFont="1" applyFill="1" applyAlignment="1">
      <alignment horizontal="left" vertical="top" wrapText="1"/>
    </xf>
    <xf numFmtId="4" fontId="59" fillId="34" borderId="0" xfId="0" applyNumberFormat="1" applyFont="1" applyFill="1" applyAlignment="1">
      <alignment horizontal="right" vertical="top" wrapText="1"/>
    </xf>
    <xf numFmtId="0" fontId="56" fillId="35" borderId="83" xfId="0" applyFont="1" applyFill="1" applyBorder="1" applyAlignment="1">
      <alignment horizontal="left" vertical="center" wrapText="1"/>
    </xf>
    <xf numFmtId="0" fontId="56" fillId="35" borderId="84" xfId="0" applyFont="1" applyFill="1" applyBorder="1" applyAlignment="1">
      <alignment horizontal="left" vertical="center" wrapText="1"/>
    </xf>
    <xf numFmtId="0" fontId="56" fillId="35" borderId="8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2" fillId="0" borderId="74" xfId="0" applyFont="1" applyBorder="1" applyAlignment="1">
      <alignment horizontal="center" vertical="center" wrapText="1"/>
    </xf>
    <xf numFmtId="0" fontId="52" fillId="0" borderId="86" xfId="0" applyFont="1" applyBorder="1" applyAlignment="1">
      <alignment horizontal="center" vertical="center" wrapText="1"/>
    </xf>
    <xf numFmtId="10" fontId="3" fillId="0" borderId="1" xfId="101" applyNumberFormat="1" applyFont="1" applyBorder="1" applyAlignment="1">
      <alignment horizontal="center" vertical="center" wrapText="1"/>
    </xf>
    <xf numFmtId="10" fontId="3" fillId="0" borderId="30" xfId="101" applyNumberFormat="1" applyFont="1" applyBorder="1" applyAlignment="1">
      <alignment horizontal="center" vertical="center" wrapText="1"/>
    </xf>
    <xf numFmtId="172" fontId="3" fillId="0" borderId="61" xfId="101" applyNumberFormat="1" applyFont="1" applyBorder="1" applyAlignment="1">
      <alignment horizontal="center" vertical="center" wrapText="1"/>
    </xf>
    <xf numFmtId="172" fontId="3" fillId="0" borderId="20" xfId="101" applyNumberFormat="1" applyFont="1" applyBorder="1" applyAlignment="1">
      <alignment horizontal="center" vertical="center" wrapText="1"/>
    </xf>
    <xf numFmtId="14" fontId="3" fillId="0" borderId="74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61" xfId="0" applyNumberFormat="1" applyFont="1" applyBorder="1" applyAlignment="1">
      <alignment horizontal="center" vertical="center" wrapText="1"/>
    </xf>
    <xf numFmtId="0" fontId="60" fillId="33" borderId="91" xfId="64" applyFont="1" applyFill="1" applyBorder="1" applyAlignment="1">
      <alignment horizontal="center" vertical="center"/>
    </xf>
    <xf numFmtId="0" fontId="61" fillId="33" borderId="88" xfId="64" applyFont="1" applyFill="1" applyBorder="1" applyAlignment="1">
      <alignment horizontal="center" vertical="center"/>
    </xf>
    <xf numFmtId="0" fontId="2" fillId="0" borderId="87" xfId="0" applyFont="1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2" fillId="0" borderId="89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3" fontId="38" fillId="0" borderId="29" xfId="95" applyNumberFormat="1" applyFont="1" applyBorder="1" applyAlignment="1">
      <alignment horizontal="center" vertical="center"/>
    </xf>
    <xf numFmtId="0" fontId="38" fillId="0" borderId="29" xfId="95" applyFont="1" applyBorder="1" applyAlignment="1">
      <alignment horizontal="center" vertical="center"/>
    </xf>
    <xf numFmtId="0" fontId="38" fillId="0" borderId="6" xfId="95" applyFont="1" applyBorder="1" applyAlignment="1">
      <alignment horizontal="left" vertical="center" wrapText="1"/>
    </xf>
    <xf numFmtId="0" fontId="38" fillId="0" borderId="4" xfId="95" applyFont="1" applyBorder="1" applyAlignment="1">
      <alignment horizontal="left" vertical="center" wrapText="1"/>
    </xf>
    <xf numFmtId="170" fontId="40" fillId="0" borderId="6" xfId="7" applyNumberFormat="1" applyFont="1" applyBorder="1" applyAlignment="1">
      <alignment horizontal="center" vertical="center"/>
    </xf>
    <xf numFmtId="170" fontId="40" fillId="0" borderId="4" xfId="7" applyNumberFormat="1" applyFont="1" applyBorder="1" applyAlignment="1">
      <alignment horizontal="center" vertical="center"/>
    </xf>
    <xf numFmtId="10" fontId="43" fillId="32" borderId="1" xfId="6" applyNumberFormat="1" applyFont="1" applyFill="1" applyBorder="1" applyAlignment="1">
      <alignment horizontal="center" vertical="center" wrapText="1"/>
    </xf>
    <xf numFmtId="0" fontId="38" fillId="0" borderId="1" xfId="95" applyFont="1" applyBorder="1" applyAlignment="1">
      <alignment horizontal="left" vertical="center" wrapText="1"/>
    </xf>
    <xf numFmtId="170" fontId="40" fillId="0" borderId="1" xfId="7" applyNumberFormat="1" applyFont="1" applyBorder="1" applyAlignment="1">
      <alignment horizontal="center" vertical="center"/>
    </xf>
    <xf numFmtId="0" fontId="42" fillId="33" borderId="29" xfId="64" applyFont="1" applyFill="1" applyBorder="1" applyAlignment="1">
      <alignment horizontal="center" vertical="center"/>
    </xf>
    <xf numFmtId="0" fontId="42" fillId="33" borderId="1" xfId="64" applyFont="1" applyFill="1" applyBorder="1" applyAlignment="1">
      <alignment horizontal="center" vertical="center"/>
    </xf>
    <xf numFmtId="0" fontId="42" fillId="33" borderId="30" xfId="64" applyFont="1" applyFill="1" applyBorder="1" applyAlignment="1">
      <alignment horizontal="center" vertical="center"/>
    </xf>
    <xf numFmtId="0" fontId="2" fillId="0" borderId="7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2" fillId="0" borderId="93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left" vertical="center" wrapText="1"/>
    </xf>
    <xf numFmtId="0" fontId="43" fillId="0" borderId="0" xfId="4" applyFont="1" applyAlignment="1">
      <alignment horizontal="center" vertical="center"/>
    </xf>
    <xf numFmtId="0" fontId="38" fillId="0" borderId="29" xfId="95" applyFont="1" applyBorder="1" applyAlignment="1">
      <alignment horizontal="right" vertical="center"/>
    </xf>
    <xf numFmtId="0" fontId="38" fillId="0" borderId="1" xfId="95" applyFont="1" applyBorder="1" applyAlignment="1">
      <alignment horizontal="right" vertical="center"/>
    </xf>
    <xf numFmtId="0" fontId="39" fillId="0" borderId="2" xfId="95" applyFont="1" applyBorder="1" applyAlignment="1">
      <alignment horizontal="center" vertical="center"/>
    </xf>
    <xf numFmtId="0" fontId="39" fillId="0" borderId="9" xfId="95" applyFont="1" applyBorder="1" applyAlignment="1">
      <alignment horizontal="center" vertical="center"/>
    </xf>
    <xf numFmtId="0" fontId="39" fillId="0" borderId="76" xfId="95" applyFont="1" applyBorder="1" applyAlignment="1">
      <alignment horizontal="center" vertical="center"/>
    </xf>
    <xf numFmtId="0" fontId="45" fillId="0" borderId="0" xfId="4" applyFont="1" applyAlignment="1">
      <alignment horizontal="center" vertical="center"/>
    </xf>
    <xf numFmtId="1" fontId="38" fillId="0" borderId="63" xfId="1" applyNumberFormat="1" applyFont="1" applyBorder="1" applyAlignment="1">
      <alignment horizontal="center" vertical="top"/>
    </xf>
    <xf numFmtId="1" fontId="38" fillId="0" borderId="9" xfId="1" applyNumberFormat="1" applyFont="1" applyBorder="1" applyAlignment="1">
      <alignment horizontal="center" vertical="top"/>
    </xf>
    <xf numFmtId="1" fontId="38" fillId="0" borderId="64" xfId="1" applyNumberFormat="1" applyFont="1" applyBorder="1" applyAlignment="1">
      <alignment horizontal="center" vertical="top"/>
    </xf>
    <xf numFmtId="1" fontId="38" fillId="0" borderId="65" xfId="1" applyNumberFormat="1" applyFont="1" applyBorder="1" applyAlignment="1">
      <alignment horizontal="center" vertical="top"/>
    </xf>
    <xf numFmtId="0" fontId="50" fillId="0" borderId="1" xfId="4" applyFont="1" applyBorder="1" applyAlignment="1">
      <alignment horizontal="center" vertical="center" wrapText="1"/>
    </xf>
    <xf numFmtId="0" fontId="44" fillId="0" borderId="39" xfId="4" applyFont="1" applyBorder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44" fillId="0" borderId="40" xfId="4" applyFont="1" applyBorder="1" applyAlignment="1">
      <alignment horizontal="center" vertical="center"/>
    </xf>
    <xf numFmtId="0" fontId="50" fillId="0" borderId="29" xfId="4" applyFont="1" applyBorder="1" applyAlignment="1">
      <alignment horizontal="center" vertical="center" wrapText="1"/>
    </xf>
    <xf numFmtId="166" fontId="50" fillId="0" borderId="1" xfId="7" applyFont="1" applyFill="1" applyBorder="1" applyAlignment="1">
      <alignment horizontal="center" vertical="center" wrapText="1"/>
    </xf>
    <xf numFmtId="0" fontId="38" fillId="33" borderId="91" xfId="64" applyFont="1" applyFill="1" applyBorder="1" applyAlignment="1">
      <alignment horizontal="center" vertical="center"/>
    </xf>
    <xf numFmtId="0" fontId="38" fillId="33" borderId="88" xfId="64" applyFont="1" applyFill="1" applyBorder="1" applyAlignment="1">
      <alignment horizontal="center" vertical="center"/>
    </xf>
    <xf numFmtId="0" fontId="56" fillId="35" borderId="82" xfId="0" applyFont="1" applyFill="1" applyBorder="1" applyAlignment="1">
      <alignment horizontal="left" vertical="top" wrapText="1"/>
    </xf>
    <xf numFmtId="0" fontId="55" fillId="34" borderId="82" xfId="0" applyFont="1" applyFill="1" applyBorder="1" applyAlignment="1">
      <alignment horizontal="left" vertical="top" wrapText="1"/>
    </xf>
    <xf numFmtId="0" fontId="57" fillId="34" borderId="82" xfId="0" applyFont="1" applyFill="1" applyBorder="1" applyAlignment="1">
      <alignment horizontal="left" vertical="top" wrapText="1"/>
    </xf>
    <xf numFmtId="0" fontId="58" fillId="36" borderId="82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3" fillId="0" borderId="7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8" fillId="34" borderId="0" xfId="0" applyFont="1" applyFill="1" applyAlignment="1">
      <alignment horizontal="right" vertical="top" wrapText="1"/>
    </xf>
    <xf numFmtId="0" fontId="57" fillId="34" borderId="83" xfId="0" applyFont="1" applyFill="1" applyBorder="1" applyAlignment="1">
      <alignment horizontal="left" vertical="top" wrapText="1"/>
    </xf>
    <xf numFmtId="0" fontId="57" fillId="34" borderId="85" xfId="0" applyFont="1" applyFill="1" applyBorder="1" applyAlignment="1">
      <alignment horizontal="left" vertical="top" wrapText="1"/>
    </xf>
    <xf numFmtId="0" fontId="58" fillId="36" borderId="83" xfId="0" applyFont="1" applyFill="1" applyBorder="1" applyAlignment="1">
      <alignment horizontal="left" vertical="top" wrapText="1"/>
    </xf>
    <xf numFmtId="0" fontId="58" fillId="36" borderId="85" xfId="0" applyFont="1" applyFill="1" applyBorder="1" applyAlignment="1">
      <alignment horizontal="left" vertical="top" wrapText="1"/>
    </xf>
    <xf numFmtId="0" fontId="58" fillId="37" borderId="82" xfId="0" applyFont="1" applyFill="1" applyBorder="1" applyAlignment="1">
      <alignment horizontal="left" vertical="top" wrapText="1"/>
    </xf>
    <xf numFmtId="0" fontId="58" fillId="37" borderId="83" xfId="0" applyFont="1" applyFill="1" applyBorder="1" applyAlignment="1">
      <alignment horizontal="left" vertical="top" wrapText="1"/>
    </xf>
    <xf numFmtId="0" fontId="58" fillId="37" borderId="8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69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2" fillId="33" borderId="4" xfId="64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72" fontId="8" fillId="0" borderId="6" xfId="0" applyNumberFormat="1" applyFont="1" applyBorder="1" applyAlignment="1">
      <alignment horizontal="center" vertical="center"/>
    </xf>
    <xf numFmtId="172" fontId="8" fillId="0" borderId="4" xfId="0" applyNumberFormat="1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6" fillId="0" borderId="36" xfId="0" applyFont="1" applyBorder="1" applyAlignment="1">
      <alignment horizontal="center"/>
    </xf>
    <xf numFmtId="10" fontId="18" fillId="0" borderId="3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72" xfId="0" applyFont="1" applyBorder="1" applyAlignment="1">
      <alignment horizontal="left"/>
    </xf>
    <xf numFmtId="0" fontId="16" fillId="0" borderId="73" xfId="0" applyFont="1" applyBorder="1" applyAlignment="1">
      <alignment horizontal="left"/>
    </xf>
    <xf numFmtId="0" fontId="16" fillId="0" borderId="38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0" fontId="19" fillId="3" borderId="39" xfId="0" applyNumberFormat="1" applyFont="1" applyFill="1" applyBorder="1" applyAlignment="1">
      <alignment horizontal="center" vertical="center"/>
    </xf>
    <xf numFmtId="10" fontId="19" fillId="3" borderId="40" xfId="0" applyNumberFormat="1" applyFont="1" applyFill="1" applyBorder="1" applyAlignment="1">
      <alignment horizontal="center" vertical="center"/>
    </xf>
    <xf numFmtId="0" fontId="16" fillId="0" borderId="4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</cellXfs>
  <cellStyles count="115">
    <cellStyle name="20% - Ênfase1 2" xfId="9" xr:uid="{00000000-0005-0000-0000-000000000000}"/>
    <cellStyle name="20% - Ênfase1 3" xfId="8" xr:uid="{00000000-0005-0000-0000-000001000000}"/>
    <cellStyle name="20% - Ênfase2 2" xfId="11" xr:uid="{00000000-0005-0000-0000-000002000000}"/>
    <cellStyle name="20% - Ênfase2 3" xfId="10" xr:uid="{00000000-0005-0000-0000-000003000000}"/>
    <cellStyle name="20% - Ênfase3 2" xfId="13" xr:uid="{00000000-0005-0000-0000-000004000000}"/>
    <cellStyle name="20% - Ênfase3 3" xfId="12" xr:uid="{00000000-0005-0000-0000-000005000000}"/>
    <cellStyle name="20% - Ênfase4 2" xfId="15" xr:uid="{00000000-0005-0000-0000-000006000000}"/>
    <cellStyle name="20% - Ênfase4 3" xfId="14" xr:uid="{00000000-0005-0000-0000-000007000000}"/>
    <cellStyle name="20% - Ênfase5 2" xfId="17" xr:uid="{00000000-0005-0000-0000-000008000000}"/>
    <cellStyle name="20% - Ênfase5 3" xfId="16" xr:uid="{00000000-0005-0000-0000-000009000000}"/>
    <cellStyle name="20% - Ênfase6 2" xfId="19" xr:uid="{00000000-0005-0000-0000-00000A000000}"/>
    <cellStyle name="20% - Ênfase6 3" xfId="18" xr:uid="{00000000-0005-0000-0000-00000B000000}"/>
    <cellStyle name="40% - Ênfase1 2" xfId="21" xr:uid="{00000000-0005-0000-0000-00000C000000}"/>
    <cellStyle name="40% - Ênfase1 3" xfId="20" xr:uid="{00000000-0005-0000-0000-00000D000000}"/>
    <cellStyle name="40% - Ênfase2 2" xfId="22" xr:uid="{00000000-0005-0000-0000-00000E000000}"/>
    <cellStyle name="40% - Ênfase3 2" xfId="24" xr:uid="{00000000-0005-0000-0000-00000F000000}"/>
    <cellStyle name="40% - Ênfase3 3" xfId="23" xr:uid="{00000000-0005-0000-0000-000010000000}"/>
    <cellStyle name="40% - Ênfase4 2" xfId="26" xr:uid="{00000000-0005-0000-0000-000011000000}"/>
    <cellStyle name="40% - Ênfase4 3" xfId="25" xr:uid="{00000000-0005-0000-0000-000012000000}"/>
    <cellStyle name="40% - Ênfase5 2" xfId="28" xr:uid="{00000000-0005-0000-0000-000013000000}"/>
    <cellStyle name="40% - Ênfase5 3" xfId="27" xr:uid="{00000000-0005-0000-0000-000014000000}"/>
    <cellStyle name="40% - Ênfase6 2" xfId="30" xr:uid="{00000000-0005-0000-0000-000015000000}"/>
    <cellStyle name="40% - Ênfase6 3" xfId="29" xr:uid="{00000000-0005-0000-0000-000016000000}"/>
    <cellStyle name="60% - Ênfase1 2" xfId="32" xr:uid="{00000000-0005-0000-0000-000017000000}"/>
    <cellStyle name="60% - Ênfase1 3" xfId="31" xr:uid="{00000000-0005-0000-0000-000018000000}"/>
    <cellStyle name="60% - Ênfase2 2" xfId="33" xr:uid="{00000000-0005-0000-0000-000019000000}"/>
    <cellStyle name="60% - Ênfase3 2" xfId="35" xr:uid="{00000000-0005-0000-0000-00001A000000}"/>
    <cellStyle name="60% - Ênfase3 3" xfId="34" xr:uid="{00000000-0005-0000-0000-00001B000000}"/>
    <cellStyle name="60% - Ênfase4 2" xfId="37" xr:uid="{00000000-0005-0000-0000-00001C000000}"/>
    <cellStyle name="60% - Ênfase4 3" xfId="36" xr:uid="{00000000-0005-0000-0000-00001D000000}"/>
    <cellStyle name="60% - Ênfase5 2" xfId="38" xr:uid="{00000000-0005-0000-0000-00001E000000}"/>
    <cellStyle name="60% - Ênfase6 2" xfId="40" xr:uid="{00000000-0005-0000-0000-00001F000000}"/>
    <cellStyle name="60% - Ênfase6 3" xfId="39" xr:uid="{00000000-0005-0000-0000-000020000000}"/>
    <cellStyle name="Bom 2" xfId="41" xr:uid="{00000000-0005-0000-0000-000021000000}"/>
    <cellStyle name="Cálculo 2" xfId="43" xr:uid="{00000000-0005-0000-0000-000022000000}"/>
    <cellStyle name="Cálculo 3" xfId="42" xr:uid="{00000000-0005-0000-0000-000023000000}"/>
    <cellStyle name="Célula de Verificação 2" xfId="44" xr:uid="{00000000-0005-0000-0000-000024000000}"/>
    <cellStyle name="Célula Vinculada 2" xfId="45" xr:uid="{00000000-0005-0000-0000-000025000000}"/>
    <cellStyle name="Ênfase1 2" xfId="47" xr:uid="{00000000-0005-0000-0000-000026000000}"/>
    <cellStyle name="Ênfase1 3" xfId="46" xr:uid="{00000000-0005-0000-0000-000027000000}"/>
    <cellStyle name="Ênfase2 2" xfId="48" xr:uid="{00000000-0005-0000-0000-000028000000}"/>
    <cellStyle name="Ênfase3 2" xfId="49" xr:uid="{00000000-0005-0000-0000-000029000000}"/>
    <cellStyle name="Ênfase4 2" xfId="51" xr:uid="{00000000-0005-0000-0000-00002A000000}"/>
    <cellStyle name="Ênfase4 3" xfId="50" xr:uid="{00000000-0005-0000-0000-00002B000000}"/>
    <cellStyle name="Ênfase5 2" xfId="52" xr:uid="{00000000-0005-0000-0000-00002C000000}"/>
    <cellStyle name="Ênfase6 2" xfId="53" xr:uid="{00000000-0005-0000-0000-00002D000000}"/>
    <cellStyle name="Entrada 2" xfId="55" xr:uid="{00000000-0005-0000-0000-00002E000000}"/>
    <cellStyle name="Entrada 3" xfId="54" xr:uid="{00000000-0005-0000-0000-00002F000000}"/>
    <cellStyle name="Euro" xfId="2" xr:uid="{00000000-0005-0000-0000-000030000000}"/>
    <cellStyle name="Excel Built-in Normal" xfId="56" xr:uid="{00000000-0005-0000-0000-000031000000}"/>
    <cellStyle name="Excel Built-in Normal 1" xfId="57" xr:uid="{00000000-0005-0000-0000-000032000000}"/>
    <cellStyle name="Moeda" xfId="114" builtinId="4"/>
    <cellStyle name="Moeda 2" xfId="59" xr:uid="{00000000-0005-0000-0000-000034000000}"/>
    <cellStyle name="Moeda 2 2" xfId="60" xr:uid="{00000000-0005-0000-0000-000035000000}"/>
    <cellStyle name="Moeda 2 3" xfId="99" xr:uid="{00000000-0005-0000-0000-000036000000}"/>
    <cellStyle name="Moeda 2 3 2" xfId="112" xr:uid="{00000000-0005-0000-0000-000037000000}"/>
    <cellStyle name="Moeda 2 3 3" xfId="104" xr:uid="{00000000-0005-0000-0000-000038000000}"/>
    <cellStyle name="Moeda 2 4" xfId="97" xr:uid="{00000000-0005-0000-0000-000039000000}"/>
    <cellStyle name="Moeda 2 5" xfId="103" xr:uid="{00000000-0005-0000-0000-00003A000000}"/>
    <cellStyle name="Moeda 3" xfId="61" xr:uid="{00000000-0005-0000-0000-00003B000000}"/>
    <cellStyle name="Moeda 3 2" xfId="93" xr:uid="{00000000-0005-0000-0000-00003C000000}"/>
    <cellStyle name="Moeda 4" xfId="62" xr:uid="{00000000-0005-0000-0000-00003D000000}"/>
    <cellStyle name="Moeda 5" xfId="63" xr:uid="{00000000-0005-0000-0000-00003E000000}"/>
    <cellStyle name="Moeda 5 2" xfId="94" xr:uid="{00000000-0005-0000-0000-00003F000000}"/>
    <cellStyle name="Moeda 6" xfId="58" xr:uid="{00000000-0005-0000-0000-000040000000}"/>
    <cellStyle name="Normal" xfId="0" builtinId="0"/>
    <cellStyle name="Normal 2" xfId="1" xr:uid="{00000000-0005-0000-0000-000042000000}"/>
    <cellStyle name="Normal 2 2" xfId="64" xr:uid="{00000000-0005-0000-0000-000043000000}"/>
    <cellStyle name="Normal 3" xfId="65" xr:uid="{00000000-0005-0000-0000-000044000000}"/>
    <cellStyle name="Normal 3 2" xfId="66" xr:uid="{00000000-0005-0000-0000-000045000000}"/>
    <cellStyle name="Normal 3 3" xfId="100" xr:uid="{00000000-0005-0000-0000-000046000000}"/>
    <cellStyle name="Normal 3 4" xfId="98" xr:uid="{00000000-0005-0000-0000-000047000000}"/>
    <cellStyle name="Normal 4" xfId="67" xr:uid="{00000000-0005-0000-0000-000048000000}"/>
    <cellStyle name="Normal 5" xfId="68" xr:uid="{00000000-0005-0000-0000-000049000000}"/>
    <cellStyle name="Normal 5 2" xfId="95" xr:uid="{00000000-0005-0000-0000-00004A000000}"/>
    <cellStyle name="Normal 6" xfId="4" xr:uid="{00000000-0005-0000-0000-00004B000000}"/>
    <cellStyle name="Nota 2" xfId="69" xr:uid="{00000000-0005-0000-0000-00004C000000}"/>
    <cellStyle name="Porcentagem" xfId="101" builtinId="5"/>
    <cellStyle name="Porcentagem 2" xfId="5" xr:uid="{00000000-0005-0000-0000-00004E000000}"/>
    <cellStyle name="Porcentagem 3" xfId="6" xr:uid="{00000000-0005-0000-0000-00004F000000}"/>
    <cellStyle name="Saída 2" xfId="71" xr:uid="{00000000-0005-0000-0000-000050000000}"/>
    <cellStyle name="Saída 3" xfId="70" xr:uid="{00000000-0005-0000-0000-000051000000}"/>
    <cellStyle name="Separador de milhares 2 2" xfId="72" xr:uid="{00000000-0005-0000-0000-000052000000}"/>
    <cellStyle name="Separador de milhares 2 2 2" xfId="105" xr:uid="{00000000-0005-0000-0000-000053000000}"/>
    <cellStyle name="Texto de Aviso 2" xfId="73" xr:uid="{00000000-0005-0000-0000-000054000000}"/>
    <cellStyle name="Texto Explicativo 2" xfId="74" xr:uid="{00000000-0005-0000-0000-000055000000}"/>
    <cellStyle name="Título 1 1" xfId="76" xr:uid="{00000000-0005-0000-0000-000056000000}"/>
    <cellStyle name="Título 1 1 2" xfId="77" xr:uid="{00000000-0005-0000-0000-000057000000}"/>
    <cellStyle name="Título 1 2" xfId="78" xr:uid="{00000000-0005-0000-0000-000058000000}"/>
    <cellStyle name="Título 1 3" xfId="75" xr:uid="{00000000-0005-0000-0000-000059000000}"/>
    <cellStyle name="Título 2 2" xfId="80" xr:uid="{00000000-0005-0000-0000-00005A000000}"/>
    <cellStyle name="Título 2 3" xfId="79" xr:uid="{00000000-0005-0000-0000-00005B000000}"/>
    <cellStyle name="Título 3 2" xfId="82" xr:uid="{00000000-0005-0000-0000-00005C000000}"/>
    <cellStyle name="Título 3 3" xfId="81" xr:uid="{00000000-0005-0000-0000-00005D000000}"/>
    <cellStyle name="Título 4 2" xfId="84" xr:uid="{00000000-0005-0000-0000-00005E000000}"/>
    <cellStyle name="Título 4 3" xfId="83" xr:uid="{00000000-0005-0000-0000-00005F000000}"/>
    <cellStyle name="Total 2" xfId="86" xr:uid="{00000000-0005-0000-0000-000060000000}"/>
    <cellStyle name="Total 3" xfId="85" xr:uid="{00000000-0005-0000-0000-000061000000}"/>
    <cellStyle name="Vírgula" xfId="102" builtinId="3"/>
    <cellStyle name="Vírgula 2" xfId="3" xr:uid="{00000000-0005-0000-0000-000063000000}"/>
    <cellStyle name="Vírgula 2 2" xfId="88" xr:uid="{00000000-0005-0000-0000-000064000000}"/>
    <cellStyle name="Vírgula 2 2 2" xfId="107" xr:uid="{00000000-0005-0000-0000-000065000000}"/>
    <cellStyle name="Vírgula 2 3" xfId="87" xr:uid="{00000000-0005-0000-0000-000066000000}"/>
    <cellStyle name="Vírgula 2 3 2" xfId="113" xr:uid="{00000000-0005-0000-0000-000067000000}"/>
    <cellStyle name="Vírgula 2 3 3" xfId="106" xr:uid="{00000000-0005-0000-0000-000068000000}"/>
    <cellStyle name="Vírgula 3" xfId="89" xr:uid="{00000000-0005-0000-0000-000069000000}"/>
    <cellStyle name="Vírgula 3 2" xfId="96" xr:uid="{00000000-0005-0000-0000-00006A000000}"/>
    <cellStyle name="Vírgula 3 2 2" xfId="111" xr:uid="{00000000-0005-0000-0000-00006B000000}"/>
    <cellStyle name="Vírgula 3 3" xfId="108" xr:uid="{00000000-0005-0000-0000-00006C000000}"/>
    <cellStyle name="Vírgula 4" xfId="90" xr:uid="{00000000-0005-0000-0000-00006D000000}"/>
    <cellStyle name="Vírgula 4 2" xfId="109" xr:uid="{00000000-0005-0000-0000-00006E000000}"/>
    <cellStyle name="Vírgula 5" xfId="91" xr:uid="{00000000-0005-0000-0000-00006F000000}"/>
    <cellStyle name="Vírgula 5 2" xfId="110" xr:uid="{00000000-0005-0000-0000-000070000000}"/>
    <cellStyle name="Vírgula 6" xfId="92" xr:uid="{00000000-0005-0000-0000-000071000000}"/>
    <cellStyle name="Vírgula 7" xfId="7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436651</xdr:colOff>
      <xdr:row>0</xdr:row>
      <xdr:rowOff>56680</xdr:rowOff>
    </xdr:from>
    <xdr:to>
      <xdr:col>6</xdr:col>
      <xdr:colOff>824466</xdr:colOff>
      <xdr:row>5</xdr:row>
      <xdr:rowOff>71435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965818" y="56680"/>
          <a:ext cx="6907148" cy="1083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50">
            <a:effectLst/>
          </a:endParaRP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 sz="105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442609</xdr:colOff>
      <xdr:row>125</xdr:row>
      <xdr:rowOff>122572</xdr:rowOff>
    </xdr:from>
    <xdr:to>
      <xdr:col>3</xdr:col>
      <xdr:colOff>3166039</xdr:colOff>
      <xdr:row>128</xdr:row>
      <xdr:rowOff>178352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42609" y="31076705"/>
          <a:ext cx="4577630" cy="614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pt-BR" sz="1100" b="0" i="0" baseline="0">
              <a:effectLst/>
              <a:latin typeface="+mn-lt"/>
              <a:ea typeface="+mn-ea"/>
              <a:cs typeface="+mn-cs"/>
            </a:rPr>
            <a:t>José Alcir Oliveira da Silva Júnior</a:t>
          </a:r>
          <a:endParaRPr lang="pt-BR" sz="1200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171904</xdr:colOff>
      <xdr:row>0</xdr:row>
      <xdr:rowOff>165683</xdr:rowOff>
    </xdr:from>
    <xdr:to>
      <xdr:col>1</xdr:col>
      <xdr:colOff>372535</xdr:colOff>
      <xdr:row>4</xdr:row>
      <xdr:rowOff>294326</xdr:rowOff>
    </xdr:to>
    <xdr:pic>
      <xdr:nvPicPr>
        <xdr:cNvPr id="7" name="Imagem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04" y="165683"/>
          <a:ext cx="750964" cy="90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819336</xdr:colOff>
      <xdr:row>0</xdr:row>
      <xdr:rowOff>130355</xdr:rowOff>
    </xdr:from>
    <xdr:to>
      <xdr:col>8</xdr:col>
      <xdr:colOff>927100</xdr:colOff>
      <xdr:row>5</xdr:row>
      <xdr:rowOff>23494</xdr:rowOff>
    </xdr:to>
    <xdr:pic>
      <xdr:nvPicPr>
        <xdr:cNvPr id="8" name="Imagem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1669" y="130355"/>
          <a:ext cx="1064498" cy="97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417209</xdr:colOff>
      <xdr:row>230</xdr:row>
      <xdr:rowOff>101405</xdr:rowOff>
    </xdr:from>
    <xdr:to>
      <xdr:col>3</xdr:col>
      <xdr:colOff>3140639</xdr:colOff>
      <xdr:row>233</xdr:row>
      <xdr:rowOff>157185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17209" y="50613538"/>
          <a:ext cx="4577630" cy="614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pt-BR" sz="1100" b="0" i="0" baseline="0">
              <a:effectLst/>
              <a:latin typeface="+mn-lt"/>
              <a:ea typeface="+mn-ea"/>
              <a:cs typeface="+mn-cs"/>
            </a:rPr>
            <a:t>José Alcir Oliveira da Silva Júnior</a:t>
          </a:r>
          <a:endParaRPr lang="pt-BR" sz="1200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558799</xdr:colOff>
      <xdr:row>123</xdr:row>
      <xdr:rowOff>84667</xdr:rowOff>
    </xdr:from>
    <xdr:to>
      <xdr:col>8</xdr:col>
      <xdr:colOff>999066</xdr:colOff>
      <xdr:row>124</xdr:row>
      <xdr:rowOff>143933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196666" y="30666267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694615</xdr:colOff>
      <xdr:row>0</xdr:row>
      <xdr:rowOff>102559</xdr:rowOff>
    </xdr:from>
    <xdr:to>
      <xdr:col>6</xdr:col>
      <xdr:colOff>552450</xdr:colOff>
      <xdr:row>5</xdr:row>
      <xdr:rowOff>119454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 bwMode="auto">
        <a:xfrm>
          <a:off x="694615" y="102559"/>
          <a:ext cx="8258885" cy="1017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1</xdr:col>
      <xdr:colOff>2106084</xdr:colOff>
      <xdr:row>46</xdr:row>
      <xdr:rowOff>52917</xdr:rowOff>
    </xdr:from>
    <xdr:to>
      <xdr:col>4</xdr:col>
      <xdr:colOff>144992</xdr:colOff>
      <xdr:row>49</xdr:row>
      <xdr:rowOff>106463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069167" y="9461500"/>
          <a:ext cx="3457575" cy="6250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114300</xdr:rowOff>
    </xdr:from>
    <xdr:to>
      <xdr:col>1</xdr:col>
      <xdr:colOff>1295</xdr:colOff>
      <xdr:row>5</xdr:row>
      <xdr:rowOff>51883</xdr:rowOff>
    </xdr:to>
    <xdr:pic>
      <xdr:nvPicPr>
        <xdr:cNvPr id="9" name="Imagem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792928" cy="937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1017047</xdr:colOff>
      <xdr:row>0</xdr:row>
      <xdr:rowOff>66675</xdr:rowOff>
    </xdr:from>
    <xdr:to>
      <xdr:col>6</xdr:col>
      <xdr:colOff>952501</xdr:colOff>
      <xdr:row>5</xdr:row>
      <xdr:rowOff>96204</xdr:rowOff>
    </xdr:to>
    <xdr:pic>
      <xdr:nvPicPr>
        <xdr:cNvPr id="10" name="Imagem 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7947" y="66675"/>
          <a:ext cx="1135604" cy="1029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1123950</xdr:colOff>
      <xdr:row>43</xdr:row>
      <xdr:rowOff>76200</xdr:rowOff>
    </xdr:from>
    <xdr:to>
      <xdr:col>6</xdr:col>
      <xdr:colOff>1145117</xdr:colOff>
      <xdr:row>44</xdr:row>
      <xdr:rowOff>140758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124700" y="9048750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579120</xdr:colOff>
      <xdr:row>0</xdr:row>
      <xdr:rowOff>9525</xdr:rowOff>
    </xdr:from>
    <xdr:to>
      <xdr:col>7</xdr:col>
      <xdr:colOff>608114</xdr:colOff>
      <xdr:row>0</xdr:row>
      <xdr:rowOff>1093197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 bwMode="auto">
        <a:xfrm>
          <a:off x="2392680" y="9525"/>
          <a:ext cx="4425734" cy="1083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50">
            <a:effectLst/>
          </a:endParaRP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 sz="105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 editAs="oneCell">
    <xdr:from>
      <xdr:col>0</xdr:col>
      <xdr:colOff>207789</xdr:colOff>
      <xdr:row>0</xdr:row>
      <xdr:rowOff>142446</xdr:rowOff>
    </xdr:from>
    <xdr:to>
      <xdr:col>1</xdr:col>
      <xdr:colOff>117028</xdr:colOff>
      <xdr:row>0</xdr:row>
      <xdr:rowOff>944880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789" y="142446"/>
          <a:ext cx="671239" cy="80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174995</xdr:colOff>
      <xdr:row>0</xdr:row>
      <xdr:rowOff>91878</xdr:rowOff>
    </xdr:from>
    <xdr:to>
      <xdr:col>9</xdr:col>
      <xdr:colOff>1135381</xdr:colOff>
      <xdr:row>0</xdr:row>
      <xdr:rowOff>986159</xdr:rowOff>
    </xdr:to>
    <xdr:pic>
      <xdr:nvPicPr>
        <xdr:cNvPr id="4" name="Imagem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155" y="91878"/>
          <a:ext cx="960386" cy="894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1037</xdr:row>
      <xdr:rowOff>106680</xdr:rowOff>
    </xdr:from>
    <xdr:to>
      <xdr:col>4</xdr:col>
      <xdr:colOff>89747</xdr:colOff>
      <xdr:row>1040</xdr:row>
      <xdr:rowOff>160226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842135" y="326227440"/>
          <a:ext cx="2895812" cy="602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66675</xdr:rowOff>
    </xdr:from>
    <xdr:to>
      <xdr:col>4</xdr:col>
      <xdr:colOff>95250</xdr:colOff>
      <xdr:row>4</xdr:row>
      <xdr:rowOff>214803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 bwMode="auto">
        <a:xfrm>
          <a:off x="1038225" y="66675"/>
          <a:ext cx="4419600" cy="1043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1</xdr:col>
      <xdr:colOff>764116</xdr:colOff>
      <xdr:row>128</xdr:row>
      <xdr:rowOff>112183</xdr:rowOff>
    </xdr:from>
    <xdr:to>
      <xdr:col>2</xdr:col>
      <xdr:colOff>674157</xdr:colOff>
      <xdr:row>131</xdr:row>
      <xdr:rowOff>165729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49916" y="44342050"/>
          <a:ext cx="3550708" cy="612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126999</xdr:colOff>
      <xdr:row>0</xdr:row>
      <xdr:rowOff>174624</xdr:rowOff>
    </xdr:from>
    <xdr:to>
      <xdr:col>1</xdr:col>
      <xdr:colOff>234127</xdr:colOff>
      <xdr:row>4</xdr:row>
      <xdr:rowOff>206399</xdr:rowOff>
    </xdr:to>
    <xdr:pic>
      <xdr:nvPicPr>
        <xdr:cNvPr id="7" name="Imagem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174624"/>
          <a:ext cx="792928" cy="937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646629</xdr:colOff>
      <xdr:row>0</xdr:row>
      <xdr:rowOff>42334</xdr:rowOff>
    </xdr:from>
    <xdr:to>
      <xdr:col>4</xdr:col>
      <xdr:colOff>1857312</xdr:colOff>
      <xdr:row>4</xdr:row>
      <xdr:rowOff>234129</xdr:rowOff>
    </xdr:to>
    <xdr:pic>
      <xdr:nvPicPr>
        <xdr:cNvPr id="8" name="Imagem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62" y="42334"/>
          <a:ext cx="1210683" cy="1097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406400</xdr:colOff>
      <xdr:row>121</xdr:row>
      <xdr:rowOff>93133</xdr:rowOff>
    </xdr:from>
    <xdr:to>
      <xdr:col>4</xdr:col>
      <xdr:colOff>1913467</xdr:colOff>
      <xdr:row>122</xdr:row>
      <xdr:rowOff>152399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579533" y="43019133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59750</xdr:colOff>
      <xdr:row>0</xdr:row>
      <xdr:rowOff>71873</xdr:rowOff>
    </xdr:from>
    <xdr:to>
      <xdr:col>4</xdr:col>
      <xdr:colOff>223406</xdr:colOff>
      <xdr:row>4</xdr:row>
      <xdr:rowOff>5198</xdr:rowOff>
    </xdr:to>
    <xdr:sp macro="" textlink="">
      <xdr:nvSpPr>
        <xdr:cNvPr id="10" name="Text Box 7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24423" y="71873"/>
          <a:ext cx="3689638" cy="923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ysClr val="windowText" lastClr="000000"/>
              </a:solidFill>
              <a:latin typeface="Agency FB" pitchFamily="34" charset="0"/>
              <a:cs typeface="Arial"/>
            </a:rPr>
            <a:t>REPÚBLICA FEDERATIVA DO BRASIL</a:t>
          </a: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gency FB" pitchFamily="34" charset="0"/>
              <a:cs typeface="Arial"/>
            </a:rPr>
            <a:t>ESTADO DO PARÁ</a:t>
          </a:r>
        </a:p>
        <a:p>
          <a:pPr algn="ctr" rtl="0">
            <a:spcAft>
              <a:spcPts val="0"/>
            </a:spcAft>
            <a:defRPr sz="1000"/>
          </a:pPr>
          <a:endParaRPr lang="pt-BR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Prefeitura Municipal de Itaituba</a:t>
          </a:r>
        </a:p>
        <a:p>
          <a:pPr algn="ctr" rtl="0"/>
          <a:r>
            <a:rPr lang="pt-BR" sz="1100" b="0" i="0" baseline="0"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100" b="1" i="0" baseline="0">
              <a:effectLst/>
              <a:latin typeface="+mn-lt"/>
              <a:ea typeface="+mn-ea"/>
              <a:cs typeface="+mn-cs"/>
            </a:rPr>
            <a:t>SEMSA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effectLst/>
              <a:latin typeface="+mn-lt"/>
              <a:ea typeface="+mn-ea"/>
              <a:cs typeface="+mn-cs"/>
            </a:rPr>
            <a:t>DIRETORIA TÉCNICA</a:t>
          </a:r>
          <a:endParaRPr lang="pt-BR" sz="1000">
            <a:effectLst/>
          </a:endParaRPr>
        </a:p>
        <a:p>
          <a:pPr algn="ctr" rtl="0">
            <a:spcAft>
              <a:spcPts val="0"/>
            </a:spcAft>
            <a:defRPr sz="1000"/>
          </a:pPr>
          <a:endParaRPr lang="pt-BR" sz="1000" b="1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502228</xdr:colOff>
      <xdr:row>32</xdr:row>
      <xdr:rowOff>147204</xdr:rowOff>
    </xdr:from>
    <xdr:to>
      <xdr:col>3</xdr:col>
      <xdr:colOff>127915</xdr:colOff>
      <xdr:row>36</xdr:row>
      <xdr:rowOff>10250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502228" y="7853795"/>
          <a:ext cx="3444346" cy="6250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142895</xdr:colOff>
      <xdr:row>0</xdr:row>
      <xdr:rowOff>131618</xdr:rowOff>
    </xdr:from>
    <xdr:to>
      <xdr:col>0</xdr:col>
      <xdr:colOff>765218</xdr:colOff>
      <xdr:row>3</xdr:row>
      <xdr:rowOff>119425</xdr:rowOff>
    </xdr:to>
    <xdr:pic>
      <xdr:nvPicPr>
        <xdr:cNvPr id="12" name="Imagem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95" y="131618"/>
          <a:ext cx="622323" cy="735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659276</xdr:colOff>
      <xdr:row>0</xdr:row>
      <xdr:rowOff>56077</xdr:rowOff>
    </xdr:from>
    <xdr:to>
      <xdr:col>6</xdr:col>
      <xdr:colOff>785124</xdr:colOff>
      <xdr:row>3</xdr:row>
      <xdr:rowOff>169474</xdr:rowOff>
    </xdr:to>
    <xdr:pic>
      <xdr:nvPicPr>
        <xdr:cNvPr id="13" name="Imagem 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9312" y="56077"/>
          <a:ext cx="950194" cy="861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525780</xdr:colOff>
      <xdr:row>26</xdr:row>
      <xdr:rowOff>160020</xdr:rowOff>
    </xdr:from>
    <xdr:to>
      <xdr:col>6</xdr:col>
      <xdr:colOff>920327</xdr:colOff>
      <xdr:row>27</xdr:row>
      <xdr:rowOff>154093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5859780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view="pageBreakPreview" topLeftCell="A94" zoomScale="90" zoomScaleNormal="90" zoomScaleSheetLayoutView="90" workbookViewId="0">
      <selection activeCell="F7" sqref="F7:G9"/>
    </sheetView>
  </sheetViews>
  <sheetFormatPr defaultRowHeight="15"/>
  <cols>
    <col min="1" max="1" width="8" customWidth="1"/>
    <col min="2" max="3" width="9.42578125" customWidth="1"/>
    <col min="4" max="4" width="51" customWidth="1"/>
    <col min="5" max="5" width="8.28515625" customWidth="1"/>
    <col min="6" max="6" width="10.28515625" style="93" customWidth="1"/>
    <col min="7" max="7" width="14.85546875" customWidth="1"/>
    <col min="8" max="8" width="13.85546875" customWidth="1"/>
    <col min="9" max="9" width="14.85546875" customWidth="1"/>
    <col min="10" max="10" width="13.85546875" bestFit="1" customWidth="1"/>
    <col min="11" max="11" width="10" bestFit="1" customWidth="1"/>
  </cols>
  <sheetData>
    <row r="1" spans="1:9" ht="15" customHeight="1">
      <c r="A1" s="147"/>
      <c r="B1" s="147"/>
      <c r="C1" s="147"/>
      <c r="D1" s="147"/>
      <c r="E1" s="147"/>
      <c r="F1" s="147"/>
      <c r="G1" s="147"/>
      <c r="H1" s="147"/>
      <c r="I1" s="147"/>
    </row>
    <row r="2" spans="1:9" ht="15" customHeight="1">
      <c r="A2" s="147"/>
      <c r="B2" s="147"/>
      <c r="C2" s="147"/>
      <c r="D2" s="147"/>
      <c r="E2" s="147"/>
      <c r="F2" s="147"/>
      <c r="G2" s="147"/>
      <c r="H2" s="147"/>
      <c r="I2" s="147"/>
    </row>
    <row r="3" spans="1:9" ht="15" customHeight="1">
      <c r="A3" s="147"/>
      <c r="B3" s="147"/>
      <c r="C3" s="147"/>
      <c r="D3" s="147"/>
      <c r="E3" s="147"/>
      <c r="F3" s="147"/>
      <c r="G3" s="147"/>
      <c r="H3" s="147"/>
      <c r="I3" s="147"/>
    </row>
    <row r="4" spans="1:9" ht="15" customHeight="1">
      <c r="A4" s="147"/>
      <c r="B4" s="147"/>
      <c r="C4" s="147"/>
      <c r="D4" s="147"/>
      <c r="E4" s="147"/>
      <c r="F4" s="147"/>
      <c r="G4" s="147"/>
      <c r="H4" s="147"/>
      <c r="I4" s="147"/>
    </row>
    <row r="5" spans="1:9" ht="24" customHeight="1">
      <c r="A5" s="147"/>
      <c r="B5" s="147"/>
      <c r="C5" s="147"/>
      <c r="D5" s="147"/>
      <c r="E5" s="147"/>
      <c r="F5" s="147"/>
      <c r="G5" s="147"/>
      <c r="H5" s="147"/>
      <c r="I5" s="147"/>
    </row>
    <row r="6" spans="1:9" ht="10.5" customHeight="1" thickBot="1">
      <c r="A6" s="147"/>
      <c r="B6" s="147"/>
      <c r="C6" s="147"/>
      <c r="D6" s="147"/>
      <c r="E6" s="147"/>
      <c r="F6" s="147"/>
      <c r="G6" s="147"/>
      <c r="H6" s="147"/>
      <c r="I6" s="147"/>
    </row>
    <row r="7" spans="1:9" ht="28.5" customHeight="1">
      <c r="A7" s="159" t="s">
        <v>0</v>
      </c>
      <c r="B7" s="160"/>
      <c r="C7" s="160"/>
      <c r="D7" s="160"/>
      <c r="E7" s="161"/>
      <c r="F7" s="154" t="s">
        <v>561</v>
      </c>
      <c r="G7" s="154"/>
      <c r="H7" s="148" t="s">
        <v>293</v>
      </c>
      <c r="I7" s="149"/>
    </row>
    <row r="8" spans="1:9" ht="30.75" customHeight="1">
      <c r="A8" s="162" t="s">
        <v>156</v>
      </c>
      <c r="B8" s="163"/>
      <c r="C8" s="163"/>
      <c r="D8" s="163"/>
      <c r="E8" s="164"/>
      <c r="F8" s="155"/>
      <c r="G8" s="155"/>
      <c r="H8" s="150" t="s">
        <v>59</v>
      </c>
      <c r="I8" s="151"/>
    </row>
    <row r="9" spans="1:9" ht="30" customHeight="1" thickBot="1">
      <c r="A9" s="165" t="s">
        <v>559</v>
      </c>
      <c r="B9" s="166"/>
      <c r="C9" s="166"/>
      <c r="D9" s="166"/>
      <c r="E9" s="167"/>
      <c r="F9" s="156"/>
      <c r="G9" s="156"/>
      <c r="H9" s="152">
        <f>I123</f>
        <v>239619.22999999998</v>
      </c>
      <c r="I9" s="153"/>
    </row>
    <row r="10" spans="1:9" ht="22.5" customHeight="1">
      <c r="A10" s="157" t="s">
        <v>558</v>
      </c>
      <c r="B10" s="158"/>
      <c r="C10" s="158"/>
      <c r="D10" s="158"/>
      <c r="E10" s="158"/>
      <c r="F10" s="158"/>
      <c r="G10" s="158"/>
      <c r="H10" s="158"/>
      <c r="I10" s="158"/>
    </row>
    <row r="11" spans="1:9" ht="27.6" customHeight="1">
      <c r="A11" s="104" t="s">
        <v>298</v>
      </c>
      <c r="B11" s="105" t="s">
        <v>299</v>
      </c>
      <c r="C11" s="104" t="s">
        <v>300</v>
      </c>
      <c r="D11" s="104" t="s">
        <v>301</v>
      </c>
      <c r="E11" s="106" t="s">
        <v>302</v>
      </c>
      <c r="F11" s="105" t="s">
        <v>303</v>
      </c>
      <c r="G11" s="105" t="s">
        <v>304</v>
      </c>
      <c r="H11" s="105" t="s">
        <v>305</v>
      </c>
      <c r="I11" s="105" t="s">
        <v>306</v>
      </c>
    </row>
    <row r="12" spans="1:9">
      <c r="A12" s="95" t="s">
        <v>307</v>
      </c>
      <c r="B12" s="95"/>
      <c r="C12" s="95"/>
      <c r="D12" s="95" t="s">
        <v>37</v>
      </c>
      <c r="E12" s="95"/>
      <c r="F12" s="96"/>
      <c r="G12" s="95"/>
      <c r="H12" s="95"/>
      <c r="I12" s="97">
        <f>SUM(I13:I15)</f>
        <v>2498.7800000000002</v>
      </c>
    </row>
    <row r="13" spans="1:9">
      <c r="A13" s="98" t="s">
        <v>308</v>
      </c>
      <c r="B13" s="99" t="s">
        <v>309</v>
      </c>
      <c r="C13" s="98" t="s">
        <v>183</v>
      </c>
      <c r="D13" s="98" t="s">
        <v>66</v>
      </c>
      <c r="E13" s="100" t="s">
        <v>5</v>
      </c>
      <c r="F13" s="99">
        <v>6</v>
      </c>
      <c r="G13" s="101">
        <v>191.45</v>
      </c>
      <c r="H13" s="101">
        <f>TRUNC(G13 * (1 + 29.9 / 100), 2)</f>
        <v>248.69</v>
      </c>
      <c r="I13" s="101">
        <f>TRUNC(F13 * H13, 2)</f>
        <v>1492.14</v>
      </c>
    </row>
    <row r="14" spans="1:9">
      <c r="A14" s="98" t="s">
        <v>310</v>
      </c>
      <c r="B14" s="99" t="s">
        <v>311</v>
      </c>
      <c r="C14" s="98" t="s">
        <v>183</v>
      </c>
      <c r="D14" s="98" t="s">
        <v>67</v>
      </c>
      <c r="E14" s="100" t="s">
        <v>5</v>
      </c>
      <c r="F14" s="99">
        <v>96</v>
      </c>
      <c r="G14" s="101">
        <v>4.9800000000000004</v>
      </c>
      <c r="H14" s="101">
        <f>TRUNC(G14 * (1 + 29.9 / 100), 2)</f>
        <v>6.46</v>
      </c>
      <c r="I14" s="101">
        <f>TRUNC(F14 * H14, 2)</f>
        <v>620.16</v>
      </c>
    </row>
    <row r="15" spans="1:9">
      <c r="A15" s="98" t="s">
        <v>312</v>
      </c>
      <c r="B15" s="99" t="s">
        <v>313</v>
      </c>
      <c r="C15" s="98" t="s">
        <v>183</v>
      </c>
      <c r="D15" s="98" t="s">
        <v>68</v>
      </c>
      <c r="E15" s="100" t="s">
        <v>5</v>
      </c>
      <c r="F15" s="99">
        <v>51.6</v>
      </c>
      <c r="G15" s="101">
        <v>5.77</v>
      </c>
      <c r="H15" s="101">
        <f>TRUNC(G15 * (1 + 29.9 / 100), 2)</f>
        <v>7.49</v>
      </c>
      <c r="I15" s="101">
        <f>TRUNC(F15 * H15, 2)</f>
        <v>386.48</v>
      </c>
    </row>
    <row r="16" spans="1:9">
      <c r="A16" s="95" t="s">
        <v>314</v>
      </c>
      <c r="B16" s="95"/>
      <c r="C16" s="95"/>
      <c r="D16" s="95" t="s">
        <v>45</v>
      </c>
      <c r="E16" s="95"/>
      <c r="F16" s="96"/>
      <c r="G16" s="95"/>
      <c r="H16" s="95"/>
      <c r="I16" s="97">
        <f>SUM(I17:I18)</f>
        <v>2037.58</v>
      </c>
    </row>
    <row r="17" spans="1:10">
      <c r="A17" s="98" t="s">
        <v>315</v>
      </c>
      <c r="B17" s="99" t="s">
        <v>316</v>
      </c>
      <c r="C17" s="98" t="s">
        <v>183</v>
      </c>
      <c r="D17" s="98" t="s">
        <v>69</v>
      </c>
      <c r="E17" s="100" t="s">
        <v>7</v>
      </c>
      <c r="F17" s="99">
        <v>4.88</v>
      </c>
      <c r="G17" s="101">
        <v>79.760000000000005</v>
      </c>
      <c r="H17" s="101">
        <f>TRUNC(G17 * (1 + 29.9 / 100), 2)</f>
        <v>103.6</v>
      </c>
      <c r="I17" s="101">
        <f>TRUNC(F17 * H17, 2)</f>
        <v>505.56</v>
      </c>
    </row>
    <row r="18" spans="1:10">
      <c r="A18" s="98" t="s">
        <v>317</v>
      </c>
      <c r="B18" s="99" t="s">
        <v>318</v>
      </c>
      <c r="C18" s="98" t="s">
        <v>183</v>
      </c>
      <c r="D18" s="98" t="s">
        <v>319</v>
      </c>
      <c r="E18" s="100" t="s">
        <v>7</v>
      </c>
      <c r="F18" s="99">
        <v>6.84</v>
      </c>
      <c r="G18" s="101">
        <v>172.43</v>
      </c>
      <c r="H18" s="101">
        <f>TRUNC(G18 * (1 + 29.9 / 100), 2)</f>
        <v>223.98</v>
      </c>
      <c r="I18" s="101">
        <f>TRUNC(F18 * H18, 2)</f>
        <v>1532.02</v>
      </c>
    </row>
    <row r="19" spans="1:10">
      <c r="A19" s="95" t="s">
        <v>320</v>
      </c>
      <c r="B19" s="95"/>
      <c r="C19" s="95"/>
      <c r="D19" s="95" t="s">
        <v>70</v>
      </c>
      <c r="E19" s="95"/>
      <c r="F19" s="96"/>
      <c r="G19" s="95"/>
      <c r="H19" s="95"/>
      <c r="I19" s="97">
        <f>I20+I23</f>
        <v>14476.29</v>
      </c>
      <c r="J19" t="s">
        <v>65</v>
      </c>
    </row>
    <row r="20" spans="1:10">
      <c r="A20" s="95" t="s">
        <v>321</v>
      </c>
      <c r="B20" s="95"/>
      <c r="C20" s="95"/>
      <c r="D20" s="95" t="s">
        <v>71</v>
      </c>
      <c r="E20" s="95"/>
      <c r="F20" s="96"/>
      <c r="G20" s="95"/>
      <c r="H20" s="95"/>
      <c r="I20" s="97">
        <f>SUM(I21:I22)</f>
        <v>6671.6500000000005</v>
      </c>
      <c r="J20" t="s">
        <v>64</v>
      </c>
    </row>
    <row r="21" spans="1:10">
      <c r="A21" s="98" t="s">
        <v>322</v>
      </c>
      <c r="B21" s="99" t="s">
        <v>323</v>
      </c>
      <c r="C21" s="98" t="s">
        <v>183</v>
      </c>
      <c r="D21" s="98" t="s">
        <v>72</v>
      </c>
      <c r="E21" s="100" t="s">
        <v>7</v>
      </c>
      <c r="F21" s="99">
        <v>0.32</v>
      </c>
      <c r="G21" s="101">
        <v>3406.5</v>
      </c>
      <c r="H21" s="101">
        <f>TRUNC(G21 * (1 + 29.9 / 100), 2)</f>
        <v>4425.04</v>
      </c>
      <c r="I21" s="101">
        <f>TRUNC(F21 * H21, 2)</f>
        <v>1416.01</v>
      </c>
    </row>
    <row r="22" spans="1:10">
      <c r="A22" s="98" t="s">
        <v>324</v>
      </c>
      <c r="B22" s="99" t="s">
        <v>325</v>
      </c>
      <c r="C22" s="98" t="s">
        <v>183</v>
      </c>
      <c r="D22" s="98" t="s">
        <v>73</v>
      </c>
      <c r="E22" s="100" t="s">
        <v>7</v>
      </c>
      <c r="F22" s="99">
        <v>1.26</v>
      </c>
      <c r="G22" s="101">
        <v>3211.05</v>
      </c>
      <c r="H22" s="101">
        <f>TRUNC(G22 * (1 + 29.9 / 100), 2)</f>
        <v>4171.1499999999996</v>
      </c>
      <c r="I22" s="101">
        <f>TRUNC(F22 * H22, 2)</f>
        <v>5255.64</v>
      </c>
    </row>
    <row r="23" spans="1:10">
      <c r="A23" s="95" t="s">
        <v>326</v>
      </c>
      <c r="B23" s="95"/>
      <c r="C23" s="95"/>
      <c r="D23" s="95" t="s">
        <v>70</v>
      </c>
      <c r="E23" s="95"/>
      <c r="F23" s="96"/>
      <c r="G23" s="95"/>
      <c r="H23" s="95"/>
      <c r="I23" s="97">
        <f>SUM(I24:I25)</f>
        <v>7804.64</v>
      </c>
    </row>
    <row r="24" spans="1:10" ht="38.25">
      <c r="A24" s="98" t="s">
        <v>327</v>
      </c>
      <c r="B24" s="99" t="s">
        <v>328</v>
      </c>
      <c r="C24" s="98" t="s">
        <v>183</v>
      </c>
      <c r="D24" s="98" t="s">
        <v>329</v>
      </c>
      <c r="E24" s="100" t="s">
        <v>7</v>
      </c>
      <c r="F24" s="99">
        <v>1.54</v>
      </c>
      <c r="G24" s="101">
        <v>3667.1</v>
      </c>
      <c r="H24" s="101">
        <f>TRUNC(G24 * (1 + 29.9 / 100), 2)</f>
        <v>4763.5600000000004</v>
      </c>
      <c r="I24" s="101">
        <f>TRUNC(F24 * H24, 2)</f>
        <v>7335.88</v>
      </c>
    </row>
    <row r="25" spans="1:10" ht="25.5">
      <c r="A25" s="98" t="s">
        <v>330</v>
      </c>
      <c r="B25" s="99" t="s">
        <v>331</v>
      </c>
      <c r="C25" s="98" t="s">
        <v>183</v>
      </c>
      <c r="D25" s="98" t="s">
        <v>332</v>
      </c>
      <c r="E25" s="100" t="s">
        <v>7</v>
      </c>
      <c r="F25" s="99">
        <v>0.39</v>
      </c>
      <c r="G25" s="101">
        <v>925.29</v>
      </c>
      <c r="H25" s="101">
        <f>TRUNC(G25 * (1 + 29.9 / 100), 2)</f>
        <v>1201.95</v>
      </c>
      <c r="I25" s="101">
        <f>TRUNC(F25 * H25, 2)</f>
        <v>468.76</v>
      </c>
    </row>
    <row r="26" spans="1:10">
      <c r="A26" s="95" t="s">
        <v>333</v>
      </c>
      <c r="B26" s="95"/>
      <c r="C26" s="95"/>
      <c r="D26" s="95" t="s">
        <v>74</v>
      </c>
      <c r="E26" s="95"/>
      <c r="F26" s="96"/>
      <c r="G26" s="95"/>
      <c r="H26" s="95"/>
      <c r="I26" s="97">
        <f>SUM(I27:I31)</f>
        <v>44643.31</v>
      </c>
    </row>
    <row r="27" spans="1:10">
      <c r="A27" s="98" t="s">
        <v>334</v>
      </c>
      <c r="B27" s="99" t="s">
        <v>335</v>
      </c>
      <c r="C27" s="98" t="s">
        <v>183</v>
      </c>
      <c r="D27" s="98" t="s">
        <v>75</v>
      </c>
      <c r="E27" s="100" t="s">
        <v>5</v>
      </c>
      <c r="F27" s="99">
        <v>136.1</v>
      </c>
      <c r="G27" s="101">
        <v>106.11</v>
      </c>
      <c r="H27" s="101">
        <f>TRUNC(G27 * (1 + 29.9 / 100), 2)</f>
        <v>137.83000000000001</v>
      </c>
      <c r="I27" s="101">
        <f>TRUNC(F27 * H27, 2)</f>
        <v>18758.66</v>
      </c>
    </row>
    <row r="28" spans="1:10">
      <c r="A28" s="98" t="s">
        <v>336</v>
      </c>
      <c r="B28" s="99" t="s">
        <v>337</v>
      </c>
      <c r="C28" s="98" t="s">
        <v>183</v>
      </c>
      <c r="D28" s="98" t="s">
        <v>76</v>
      </c>
      <c r="E28" s="100" t="s">
        <v>5</v>
      </c>
      <c r="F28" s="99">
        <v>19.53</v>
      </c>
      <c r="G28" s="101">
        <v>132.49</v>
      </c>
      <c r="H28" s="101">
        <f>TRUNC(G28 * (1 + 29.9 / 100), 2)</f>
        <v>172.1</v>
      </c>
      <c r="I28" s="101">
        <f>TRUNC(F28 * H28, 2)</f>
        <v>3361.11</v>
      </c>
    </row>
    <row r="29" spans="1:10">
      <c r="A29" s="98" t="s">
        <v>338</v>
      </c>
      <c r="B29" s="99" t="s">
        <v>339</v>
      </c>
      <c r="C29" s="98" t="s">
        <v>183</v>
      </c>
      <c r="D29" s="98" t="s">
        <v>83</v>
      </c>
      <c r="E29" s="100" t="s">
        <v>5</v>
      </c>
      <c r="F29" s="99">
        <v>272.2</v>
      </c>
      <c r="G29" s="101">
        <v>14.69</v>
      </c>
      <c r="H29" s="101">
        <f>TRUNC(G29 * (1 + 29.9 / 100), 2)</f>
        <v>19.079999999999998</v>
      </c>
      <c r="I29" s="101">
        <f>TRUNC(F29 * H29, 2)</f>
        <v>5193.57</v>
      </c>
    </row>
    <row r="30" spans="1:10">
      <c r="A30" s="98" t="s">
        <v>340</v>
      </c>
      <c r="B30" s="99" t="s">
        <v>341</v>
      </c>
      <c r="C30" s="98" t="s">
        <v>183</v>
      </c>
      <c r="D30" s="98" t="s">
        <v>84</v>
      </c>
      <c r="E30" s="100" t="s">
        <v>5</v>
      </c>
      <c r="F30" s="99">
        <v>272.2</v>
      </c>
      <c r="G30" s="101">
        <v>43.28</v>
      </c>
      <c r="H30" s="101">
        <f>TRUNC(G30 * (1 + 29.9 / 100), 2)</f>
        <v>56.22</v>
      </c>
      <c r="I30" s="101">
        <f>TRUNC(F30 * H30, 2)</f>
        <v>15303.08</v>
      </c>
    </row>
    <row r="31" spans="1:10" ht="51">
      <c r="A31" s="98" t="s">
        <v>342</v>
      </c>
      <c r="B31" s="99" t="s">
        <v>343</v>
      </c>
      <c r="C31" s="98" t="s">
        <v>209</v>
      </c>
      <c r="D31" s="98" t="s">
        <v>344</v>
      </c>
      <c r="E31" s="100" t="s">
        <v>5</v>
      </c>
      <c r="F31" s="99">
        <v>21.46</v>
      </c>
      <c r="G31" s="101">
        <v>72.709999999999994</v>
      </c>
      <c r="H31" s="101">
        <f>TRUNC(G31 * (1 + 29.9 / 100), 2)</f>
        <v>94.45</v>
      </c>
      <c r="I31" s="101">
        <f>TRUNC(F31 * H31, 2)</f>
        <v>2026.89</v>
      </c>
    </row>
    <row r="32" spans="1:10">
      <c r="A32" s="95" t="s">
        <v>345</v>
      </c>
      <c r="B32" s="95"/>
      <c r="C32" s="95"/>
      <c r="D32" s="95" t="s">
        <v>77</v>
      </c>
      <c r="E32" s="95"/>
      <c r="F32" s="96"/>
      <c r="G32" s="95"/>
      <c r="H32" s="95"/>
      <c r="I32" s="97">
        <f>SUM(I33:I34)</f>
        <v>16028.060000000001</v>
      </c>
    </row>
    <row r="33" spans="1:9">
      <c r="A33" s="98" t="s">
        <v>346</v>
      </c>
      <c r="B33" s="99" t="s">
        <v>347</v>
      </c>
      <c r="C33" s="98" t="s">
        <v>183</v>
      </c>
      <c r="D33" s="98" t="s">
        <v>348</v>
      </c>
      <c r="E33" s="100" t="s">
        <v>5</v>
      </c>
      <c r="F33" s="99">
        <v>250.74</v>
      </c>
      <c r="G33" s="101">
        <v>47.72</v>
      </c>
      <c r="H33" s="101">
        <f>TRUNC(G33 * (1 + 29.9 / 100), 2)</f>
        <v>61.98</v>
      </c>
      <c r="I33" s="101">
        <f>TRUNC(F33 * H33, 2)</f>
        <v>15540.86</v>
      </c>
    </row>
    <row r="34" spans="1:9">
      <c r="A34" s="98" t="s">
        <v>349</v>
      </c>
      <c r="B34" s="99" t="s">
        <v>350</v>
      </c>
      <c r="C34" s="98" t="s">
        <v>183</v>
      </c>
      <c r="D34" s="98" t="s">
        <v>140</v>
      </c>
      <c r="E34" s="100" t="s">
        <v>5</v>
      </c>
      <c r="F34" s="99">
        <v>12.18</v>
      </c>
      <c r="G34" s="101">
        <v>30.8</v>
      </c>
      <c r="H34" s="101">
        <f>TRUNC(G34 * (1 + 29.9 / 100), 2)</f>
        <v>40</v>
      </c>
      <c r="I34" s="101">
        <f>TRUNC(F34 * H34, 2)</f>
        <v>487.2</v>
      </c>
    </row>
    <row r="35" spans="1:9">
      <c r="A35" s="95" t="s">
        <v>351</v>
      </c>
      <c r="B35" s="95"/>
      <c r="C35" s="95"/>
      <c r="D35" s="95" t="s">
        <v>78</v>
      </c>
      <c r="E35" s="95"/>
      <c r="F35" s="96"/>
      <c r="G35" s="95"/>
      <c r="H35" s="95"/>
      <c r="I35" s="97">
        <f>SUM(I36:I38)</f>
        <v>17672.459999999995</v>
      </c>
    </row>
    <row r="36" spans="1:9" ht="25.5">
      <c r="A36" s="98" t="s">
        <v>352</v>
      </c>
      <c r="B36" s="99" t="s">
        <v>353</v>
      </c>
      <c r="C36" s="98" t="s">
        <v>183</v>
      </c>
      <c r="D36" s="98" t="s">
        <v>354</v>
      </c>
      <c r="E36" s="100" t="s">
        <v>5</v>
      </c>
      <c r="F36" s="99">
        <v>88.12</v>
      </c>
      <c r="G36" s="101">
        <v>65.34</v>
      </c>
      <c r="H36" s="101">
        <f>TRUNC(G36 * (1 + 29.9 / 100), 2)</f>
        <v>84.87</v>
      </c>
      <c r="I36" s="101">
        <f>TRUNC(F36 * H36, 2)</f>
        <v>7478.74</v>
      </c>
    </row>
    <row r="37" spans="1:9">
      <c r="A37" s="98" t="s">
        <v>355</v>
      </c>
      <c r="B37" s="99" t="s">
        <v>356</v>
      </c>
      <c r="C37" s="98" t="s">
        <v>183</v>
      </c>
      <c r="D37" s="98" t="s">
        <v>180</v>
      </c>
      <c r="E37" s="100" t="s">
        <v>5</v>
      </c>
      <c r="F37" s="99">
        <v>88.12</v>
      </c>
      <c r="G37" s="101">
        <v>80.36</v>
      </c>
      <c r="H37" s="101">
        <f>TRUNC(G37 * (1 + 29.9 / 100), 2)</f>
        <v>104.38</v>
      </c>
      <c r="I37" s="101">
        <f>TRUNC(F37 * H37, 2)</f>
        <v>9197.9599999999991</v>
      </c>
    </row>
    <row r="38" spans="1:9">
      <c r="A38" s="98" t="s">
        <v>357</v>
      </c>
      <c r="B38" s="99" t="s">
        <v>358</v>
      </c>
      <c r="C38" s="98" t="s">
        <v>183</v>
      </c>
      <c r="D38" s="98" t="s">
        <v>82</v>
      </c>
      <c r="E38" s="100" t="s">
        <v>132</v>
      </c>
      <c r="F38" s="99">
        <v>10.8</v>
      </c>
      <c r="G38" s="101">
        <v>70.98</v>
      </c>
      <c r="H38" s="101">
        <f>TRUNC(G38 * (1 + 29.9 / 100), 2)</f>
        <v>92.2</v>
      </c>
      <c r="I38" s="101">
        <f>TRUNC(F38 * H38, 2)</f>
        <v>995.76</v>
      </c>
    </row>
    <row r="39" spans="1:9">
      <c r="A39" s="95" t="s">
        <v>359</v>
      </c>
      <c r="B39" s="95"/>
      <c r="C39" s="95"/>
      <c r="D39" s="95" t="s">
        <v>79</v>
      </c>
      <c r="E39" s="95"/>
      <c r="F39" s="96"/>
      <c r="G39" s="95"/>
      <c r="H39" s="95"/>
      <c r="I39" s="97">
        <f>SUM(I40:I42)</f>
        <v>12690.02</v>
      </c>
    </row>
    <row r="40" spans="1:9">
      <c r="A40" s="98" t="s">
        <v>360</v>
      </c>
      <c r="B40" s="99" t="s">
        <v>361</v>
      </c>
      <c r="C40" s="98" t="s">
        <v>183</v>
      </c>
      <c r="D40" s="98" t="s">
        <v>92</v>
      </c>
      <c r="E40" s="100" t="s">
        <v>5</v>
      </c>
      <c r="F40" s="99">
        <v>74.02</v>
      </c>
      <c r="G40" s="101">
        <v>55.46</v>
      </c>
      <c r="H40" s="101">
        <f>TRUNC(G40 * (1 + 29.9 / 100), 2)</f>
        <v>72.040000000000006</v>
      </c>
      <c r="I40" s="101">
        <f>TRUNC(F40 * H40, 2)</f>
        <v>5332.4</v>
      </c>
    </row>
    <row r="41" spans="1:9">
      <c r="A41" s="98" t="s">
        <v>362</v>
      </c>
      <c r="B41" s="99" t="s">
        <v>363</v>
      </c>
      <c r="C41" s="98" t="s">
        <v>183</v>
      </c>
      <c r="D41" s="98" t="s">
        <v>93</v>
      </c>
      <c r="E41" s="100" t="s">
        <v>5</v>
      </c>
      <c r="F41" s="99">
        <v>74.02</v>
      </c>
      <c r="G41" s="101">
        <v>40.57</v>
      </c>
      <c r="H41" s="101">
        <f>TRUNC(G41 * (1 + 29.9 / 100), 2)</f>
        <v>52.7</v>
      </c>
      <c r="I41" s="101">
        <f>TRUNC(F41 * H41, 2)</f>
        <v>3900.85</v>
      </c>
    </row>
    <row r="42" spans="1:9" ht="51">
      <c r="A42" s="98" t="s">
        <v>364</v>
      </c>
      <c r="B42" s="99" t="s">
        <v>365</v>
      </c>
      <c r="C42" s="98" t="s">
        <v>209</v>
      </c>
      <c r="D42" s="98" t="s">
        <v>366</v>
      </c>
      <c r="E42" s="100" t="s">
        <v>5</v>
      </c>
      <c r="F42" s="99">
        <v>45.64</v>
      </c>
      <c r="G42" s="101">
        <v>58.31</v>
      </c>
      <c r="H42" s="101">
        <f>TRUNC(G42 * (1 + 29.9 / 100), 2)</f>
        <v>75.739999999999995</v>
      </c>
      <c r="I42" s="101">
        <f>TRUNC(F42 * H42, 2)</f>
        <v>3456.77</v>
      </c>
    </row>
    <row r="43" spans="1:9">
      <c r="A43" s="95" t="s">
        <v>367</v>
      </c>
      <c r="B43" s="95"/>
      <c r="C43" s="95"/>
      <c r="D43" s="95" t="s">
        <v>80</v>
      </c>
      <c r="E43" s="95"/>
      <c r="F43" s="96"/>
      <c r="G43" s="95"/>
      <c r="H43" s="95"/>
      <c r="I43" s="97">
        <f>SUM(I44:I45)</f>
        <v>6220.72</v>
      </c>
    </row>
    <row r="44" spans="1:9">
      <c r="A44" s="98" t="s">
        <v>368</v>
      </c>
      <c r="B44" s="99" t="s">
        <v>369</v>
      </c>
      <c r="C44" s="98" t="s">
        <v>183</v>
      </c>
      <c r="D44" s="98" t="s">
        <v>85</v>
      </c>
      <c r="E44" s="100" t="s">
        <v>5</v>
      </c>
      <c r="F44" s="99">
        <v>45.64</v>
      </c>
      <c r="G44" s="101">
        <v>65.260000000000005</v>
      </c>
      <c r="H44" s="101">
        <f>TRUNC(G44 * (1 + 29.9 / 100), 2)</f>
        <v>84.77</v>
      </c>
      <c r="I44" s="101">
        <f>TRUNC(F44 * H44, 2)</f>
        <v>3868.9</v>
      </c>
    </row>
    <row r="45" spans="1:9">
      <c r="A45" s="98" t="s">
        <v>370</v>
      </c>
      <c r="B45" s="99" t="s">
        <v>371</v>
      </c>
      <c r="C45" s="98" t="s">
        <v>183</v>
      </c>
      <c r="D45" s="98" t="s">
        <v>86</v>
      </c>
      <c r="E45" s="100" t="s">
        <v>5</v>
      </c>
      <c r="F45" s="99">
        <v>45.64</v>
      </c>
      <c r="G45" s="101">
        <v>39.67</v>
      </c>
      <c r="H45" s="101">
        <f>TRUNC(G45 * (1 + 29.9 / 100), 2)</f>
        <v>51.53</v>
      </c>
      <c r="I45" s="101">
        <f>TRUNC(F45 * H45, 2)</f>
        <v>2351.8200000000002</v>
      </c>
    </row>
    <row r="46" spans="1:9">
      <c r="A46" s="95" t="s">
        <v>372</v>
      </c>
      <c r="B46" s="95"/>
      <c r="C46" s="95"/>
      <c r="D46" s="95" t="s">
        <v>81</v>
      </c>
      <c r="E46" s="95"/>
      <c r="F46" s="96"/>
      <c r="G46" s="95"/>
      <c r="H46" s="95"/>
      <c r="I46" s="97">
        <f>SUM(I47:I49)</f>
        <v>14522.95</v>
      </c>
    </row>
    <row r="47" spans="1:9">
      <c r="A47" s="98" t="s">
        <v>373</v>
      </c>
      <c r="B47" s="99" t="s">
        <v>374</v>
      </c>
      <c r="C47" s="98" t="s">
        <v>183</v>
      </c>
      <c r="D47" s="98" t="s">
        <v>95</v>
      </c>
      <c r="E47" s="100" t="s">
        <v>5</v>
      </c>
      <c r="F47" s="99">
        <v>12.18</v>
      </c>
      <c r="G47" s="101">
        <v>441.43</v>
      </c>
      <c r="H47" s="101">
        <f>TRUNC(G47 * (1 + 29.9 / 100), 2)</f>
        <v>573.41</v>
      </c>
      <c r="I47" s="101">
        <f>TRUNC(F47 * H47, 2)</f>
        <v>6984.13</v>
      </c>
    </row>
    <row r="48" spans="1:9">
      <c r="A48" s="98" t="s">
        <v>375</v>
      </c>
      <c r="B48" s="99" t="s">
        <v>376</v>
      </c>
      <c r="C48" s="98" t="s">
        <v>183</v>
      </c>
      <c r="D48" s="98" t="s">
        <v>111</v>
      </c>
      <c r="E48" s="100" t="s">
        <v>5</v>
      </c>
      <c r="F48" s="99">
        <v>6.87</v>
      </c>
      <c r="G48" s="101">
        <v>742.85</v>
      </c>
      <c r="H48" s="101">
        <f>TRUNC(G48 * (1 + 29.9 / 100), 2)</f>
        <v>964.96</v>
      </c>
      <c r="I48" s="101">
        <f>TRUNC(F48 * H48, 2)</f>
        <v>6629.27</v>
      </c>
    </row>
    <row r="49" spans="1:9">
      <c r="A49" s="98" t="s">
        <v>377</v>
      </c>
      <c r="B49" s="99" t="s">
        <v>378</v>
      </c>
      <c r="C49" s="98" t="s">
        <v>183</v>
      </c>
      <c r="D49" s="98" t="s">
        <v>147</v>
      </c>
      <c r="E49" s="100" t="s">
        <v>5</v>
      </c>
      <c r="F49" s="99">
        <v>0.74</v>
      </c>
      <c r="G49" s="101">
        <v>946.22</v>
      </c>
      <c r="H49" s="101">
        <f>TRUNC(G49 * (1 + 29.9 / 100), 2)</f>
        <v>1229.1300000000001</v>
      </c>
      <c r="I49" s="101">
        <f>TRUNC(F49 * H49, 2)</f>
        <v>909.55</v>
      </c>
    </row>
    <row r="50" spans="1:9">
      <c r="A50" s="95" t="s">
        <v>379</v>
      </c>
      <c r="B50" s="95"/>
      <c r="C50" s="95"/>
      <c r="D50" s="95" t="s">
        <v>380</v>
      </c>
      <c r="E50" s="95"/>
      <c r="F50" s="96"/>
      <c r="G50" s="95"/>
      <c r="H50" s="95"/>
      <c r="I50" s="97">
        <f>I51+I66+I88</f>
        <v>20021.71</v>
      </c>
    </row>
    <row r="51" spans="1:9">
      <c r="A51" s="95" t="s">
        <v>381</v>
      </c>
      <c r="B51" s="95"/>
      <c r="C51" s="95"/>
      <c r="D51" s="95" t="s">
        <v>118</v>
      </c>
      <c r="E51" s="95"/>
      <c r="F51" s="96"/>
      <c r="G51" s="95"/>
      <c r="H51" s="95"/>
      <c r="I51" s="97">
        <f>SUM(I52:I65)</f>
        <v>7458.53</v>
      </c>
    </row>
    <row r="52" spans="1:9">
      <c r="A52" s="98" t="s">
        <v>382</v>
      </c>
      <c r="B52" s="99" t="s">
        <v>383</v>
      </c>
      <c r="C52" s="98" t="s">
        <v>183</v>
      </c>
      <c r="D52" s="98" t="s">
        <v>119</v>
      </c>
      <c r="E52" s="100" t="s">
        <v>132</v>
      </c>
      <c r="F52" s="99">
        <v>6</v>
      </c>
      <c r="G52" s="101">
        <v>41.61</v>
      </c>
      <c r="H52" s="101">
        <f t="shared" ref="H52:H65" si="0">TRUNC(G52 * (1 + 29.9 / 100), 2)</f>
        <v>54.05</v>
      </c>
      <c r="I52" s="101">
        <f t="shared" ref="I52:I65" si="1">TRUNC(F52 * H52, 2)</f>
        <v>324.3</v>
      </c>
    </row>
    <row r="53" spans="1:9">
      <c r="A53" s="98" t="s">
        <v>384</v>
      </c>
      <c r="B53" s="99" t="s">
        <v>385</v>
      </c>
      <c r="C53" s="98" t="s">
        <v>183</v>
      </c>
      <c r="D53" s="98" t="s">
        <v>386</v>
      </c>
      <c r="E53" s="100" t="s">
        <v>132</v>
      </c>
      <c r="F53" s="99">
        <v>6</v>
      </c>
      <c r="G53" s="101">
        <v>39.03</v>
      </c>
      <c r="H53" s="101">
        <f t="shared" si="0"/>
        <v>50.69</v>
      </c>
      <c r="I53" s="101">
        <f t="shared" si="1"/>
        <v>304.14</v>
      </c>
    </row>
    <row r="54" spans="1:9">
      <c r="A54" s="98" t="s">
        <v>387</v>
      </c>
      <c r="B54" s="99" t="s">
        <v>388</v>
      </c>
      <c r="C54" s="98" t="s">
        <v>183</v>
      </c>
      <c r="D54" s="98" t="s">
        <v>389</v>
      </c>
      <c r="E54" s="100" t="s">
        <v>132</v>
      </c>
      <c r="F54" s="99">
        <v>24</v>
      </c>
      <c r="G54" s="101">
        <v>26.39</v>
      </c>
      <c r="H54" s="101">
        <f t="shared" si="0"/>
        <v>34.28</v>
      </c>
      <c r="I54" s="101">
        <f t="shared" si="1"/>
        <v>822.72</v>
      </c>
    </row>
    <row r="55" spans="1:9">
      <c r="A55" s="98" t="s">
        <v>390</v>
      </c>
      <c r="B55" s="99" t="s">
        <v>391</v>
      </c>
      <c r="C55" s="98" t="s">
        <v>183</v>
      </c>
      <c r="D55" s="98" t="s">
        <v>392</v>
      </c>
      <c r="E55" s="100" t="s">
        <v>393</v>
      </c>
      <c r="F55" s="99">
        <v>2</v>
      </c>
      <c r="G55" s="101">
        <v>19.79</v>
      </c>
      <c r="H55" s="101">
        <f t="shared" si="0"/>
        <v>25.7</v>
      </c>
      <c r="I55" s="101">
        <f t="shared" si="1"/>
        <v>51.4</v>
      </c>
    </row>
    <row r="56" spans="1:9">
      <c r="A56" s="98" t="s">
        <v>394</v>
      </c>
      <c r="B56" s="99" t="s">
        <v>395</v>
      </c>
      <c r="C56" s="98" t="s">
        <v>183</v>
      </c>
      <c r="D56" s="98" t="s">
        <v>396</v>
      </c>
      <c r="E56" s="100" t="s">
        <v>393</v>
      </c>
      <c r="F56" s="99">
        <v>7</v>
      </c>
      <c r="G56" s="101">
        <v>16.940000000000001</v>
      </c>
      <c r="H56" s="101">
        <f t="shared" si="0"/>
        <v>22</v>
      </c>
      <c r="I56" s="101">
        <f t="shared" si="1"/>
        <v>154</v>
      </c>
    </row>
    <row r="57" spans="1:9">
      <c r="A57" s="98" t="s">
        <v>397</v>
      </c>
      <c r="B57" s="99" t="s">
        <v>398</v>
      </c>
      <c r="C57" s="98" t="s">
        <v>183</v>
      </c>
      <c r="D57" s="98" t="s">
        <v>399</v>
      </c>
      <c r="E57" s="100" t="s">
        <v>393</v>
      </c>
      <c r="F57" s="99">
        <v>1</v>
      </c>
      <c r="G57" s="101">
        <v>21.67</v>
      </c>
      <c r="H57" s="101">
        <f t="shared" si="0"/>
        <v>28.14</v>
      </c>
      <c r="I57" s="101">
        <f t="shared" si="1"/>
        <v>28.14</v>
      </c>
    </row>
    <row r="58" spans="1:9">
      <c r="A58" s="98" t="s">
        <v>400</v>
      </c>
      <c r="B58" s="99" t="s">
        <v>401</v>
      </c>
      <c r="C58" s="98" t="s">
        <v>183</v>
      </c>
      <c r="D58" s="98" t="s">
        <v>402</v>
      </c>
      <c r="E58" s="100" t="s">
        <v>393</v>
      </c>
      <c r="F58" s="99">
        <v>1</v>
      </c>
      <c r="G58" s="101">
        <v>25.85</v>
      </c>
      <c r="H58" s="101">
        <f t="shared" si="0"/>
        <v>33.57</v>
      </c>
      <c r="I58" s="101">
        <f t="shared" si="1"/>
        <v>33.57</v>
      </c>
    </row>
    <row r="59" spans="1:9">
      <c r="A59" s="98" t="s">
        <v>403</v>
      </c>
      <c r="B59" s="99" t="s">
        <v>404</v>
      </c>
      <c r="C59" s="98" t="s">
        <v>183</v>
      </c>
      <c r="D59" s="98" t="s">
        <v>122</v>
      </c>
      <c r="E59" s="100" t="s">
        <v>393</v>
      </c>
      <c r="F59" s="99">
        <v>1</v>
      </c>
      <c r="G59" s="101">
        <v>44.67</v>
      </c>
      <c r="H59" s="101">
        <f t="shared" si="0"/>
        <v>58.02</v>
      </c>
      <c r="I59" s="101">
        <f t="shared" si="1"/>
        <v>58.02</v>
      </c>
    </row>
    <row r="60" spans="1:9" ht="51">
      <c r="A60" s="98" t="s">
        <v>405</v>
      </c>
      <c r="B60" s="99" t="s">
        <v>406</v>
      </c>
      <c r="C60" s="98" t="s">
        <v>209</v>
      </c>
      <c r="D60" s="98" t="s">
        <v>407</v>
      </c>
      <c r="E60" s="100" t="s">
        <v>241</v>
      </c>
      <c r="F60" s="99">
        <v>1</v>
      </c>
      <c r="G60" s="101">
        <v>47.75</v>
      </c>
      <c r="H60" s="101">
        <f t="shared" si="0"/>
        <v>62.02</v>
      </c>
      <c r="I60" s="101">
        <f t="shared" si="1"/>
        <v>62.02</v>
      </c>
    </row>
    <row r="61" spans="1:9" ht="51">
      <c r="A61" s="98" t="s">
        <v>408</v>
      </c>
      <c r="B61" s="99" t="s">
        <v>409</v>
      </c>
      <c r="C61" s="98" t="s">
        <v>209</v>
      </c>
      <c r="D61" s="98" t="s">
        <v>410</v>
      </c>
      <c r="E61" s="100" t="s">
        <v>241</v>
      </c>
      <c r="F61" s="99">
        <v>4</v>
      </c>
      <c r="G61" s="101">
        <v>20.84</v>
      </c>
      <c r="H61" s="101">
        <f t="shared" si="0"/>
        <v>27.07</v>
      </c>
      <c r="I61" s="101">
        <f t="shared" si="1"/>
        <v>108.28</v>
      </c>
    </row>
    <row r="62" spans="1:9">
      <c r="A62" s="98" t="s">
        <v>411</v>
      </c>
      <c r="B62" s="99" t="s">
        <v>412</v>
      </c>
      <c r="C62" s="98" t="s">
        <v>183</v>
      </c>
      <c r="D62" s="98" t="s">
        <v>413</v>
      </c>
      <c r="E62" s="100" t="s">
        <v>393</v>
      </c>
      <c r="F62" s="99">
        <v>2</v>
      </c>
      <c r="G62" s="101">
        <v>18.14</v>
      </c>
      <c r="H62" s="101">
        <f t="shared" si="0"/>
        <v>23.56</v>
      </c>
      <c r="I62" s="101">
        <f t="shared" si="1"/>
        <v>47.12</v>
      </c>
    </row>
    <row r="63" spans="1:9">
      <c r="A63" s="98" t="s">
        <v>414</v>
      </c>
      <c r="B63" s="99" t="s">
        <v>415</v>
      </c>
      <c r="C63" s="98" t="s">
        <v>183</v>
      </c>
      <c r="D63" s="98" t="s">
        <v>416</v>
      </c>
      <c r="E63" s="100" t="s">
        <v>393</v>
      </c>
      <c r="F63" s="99">
        <v>2</v>
      </c>
      <c r="G63" s="101">
        <v>489.7</v>
      </c>
      <c r="H63" s="101">
        <f t="shared" si="0"/>
        <v>636.12</v>
      </c>
      <c r="I63" s="101">
        <f t="shared" si="1"/>
        <v>1272.24</v>
      </c>
    </row>
    <row r="64" spans="1:9">
      <c r="A64" s="98" t="s">
        <v>417</v>
      </c>
      <c r="B64" s="99" t="s">
        <v>418</v>
      </c>
      <c r="C64" s="98" t="s">
        <v>183</v>
      </c>
      <c r="D64" s="98" t="s">
        <v>138</v>
      </c>
      <c r="E64" s="100" t="s">
        <v>393</v>
      </c>
      <c r="F64" s="99">
        <v>1</v>
      </c>
      <c r="G64" s="101">
        <v>1417.3</v>
      </c>
      <c r="H64" s="101">
        <f t="shared" si="0"/>
        <v>1841.07</v>
      </c>
      <c r="I64" s="101">
        <f t="shared" si="1"/>
        <v>1841.07</v>
      </c>
    </row>
    <row r="65" spans="1:9">
      <c r="A65" s="98" t="s">
        <v>419</v>
      </c>
      <c r="B65" s="99" t="s">
        <v>420</v>
      </c>
      <c r="C65" s="98" t="s">
        <v>183</v>
      </c>
      <c r="D65" s="98" t="s">
        <v>139</v>
      </c>
      <c r="E65" s="100" t="s">
        <v>393</v>
      </c>
      <c r="F65" s="99">
        <v>1</v>
      </c>
      <c r="G65" s="101">
        <v>1810.25</v>
      </c>
      <c r="H65" s="101">
        <f t="shared" si="0"/>
        <v>2351.5100000000002</v>
      </c>
      <c r="I65" s="101">
        <f t="shared" si="1"/>
        <v>2351.5100000000002</v>
      </c>
    </row>
    <row r="66" spans="1:9">
      <c r="A66" s="95" t="s">
        <v>421</v>
      </c>
      <c r="B66" s="95"/>
      <c r="C66" s="95"/>
      <c r="D66" s="95" t="s">
        <v>137</v>
      </c>
      <c r="E66" s="95"/>
      <c r="F66" s="96"/>
      <c r="G66" s="95"/>
      <c r="H66" s="95"/>
      <c r="I66" s="97">
        <f>SUM(I67:I87)</f>
        <v>6166.59</v>
      </c>
    </row>
    <row r="67" spans="1:9">
      <c r="A67" s="98" t="s">
        <v>422</v>
      </c>
      <c r="B67" s="99" t="s">
        <v>423</v>
      </c>
      <c r="C67" s="98" t="s">
        <v>183</v>
      </c>
      <c r="D67" s="98" t="s">
        <v>124</v>
      </c>
      <c r="E67" s="100" t="s">
        <v>393</v>
      </c>
      <c r="F67" s="99">
        <v>1</v>
      </c>
      <c r="G67" s="101">
        <v>5.91</v>
      </c>
      <c r="H67" s="101">
        <f t="shared" ref="H67:H87" si="2">TRUNC(G67 * (1 + 29.9 / 100), 2)</f>
        <v>7.67</v>
      </c>
      <c r="I67" s="101">
        <f t="shared" ref="I67:I87" si="3">TRUNC(F67 * H67, 2)</f>
        <v>7.67</v>
      </c>
    </row>
    <row r="68" spans="1:9">
      <c r="A68" s="98" t="s">
        <v>424</v>
      </c>
      <c r="B68" s="99" t="s">
        <v>425</v>
      </c>
      <c r="C68" s="98" t="s">
        <v>183</v>
      </c>
      <c r="D68" s="98" t="s">
        <v>125</v>
      </c>
      <c r="E68" s="100" t="s">
        <v>393</v>
      </c>
      <c r="F68" s="99">
        <v>2</v>
      </c>
      <c r="G68" s="101">
        <v>8.5</v>
      </c>
      <c r="H68" s="101">
        <f t="shared" si="2"/>
        <v>11.04</v>
      </c>
      <c r="I68" s="101">
        <f t="shared" si="3"/>
        <v>22.08</v>
      </c>
    </row>
    <row r="69" spans="1:9">
      <c r="A69" s="98" t="s">
        <v>426</v>
      </c>
      <c r="B69" s="99" t="s">
        <v>427</v>
      </c>
      <c r="C69" s="98" t="s">
        <v>183</v>
      </c>
      <c r="D69" s="98" t="s">
        <v>428</v>
      </c>
      <c r="E69" s="100" t="s">
        <v>393</v>
      </c>
      <c r="F69" s="99">
        <v>1</v>
      </c>
      <c r="G69" s="101">
        <v>14.99</v>
      </c>
      <c r="H69" s="101">
        <f t="shared" si="2"/>
        <v>19.47</v>
      </c>
      <c r="I69" s="101">
        <f t="shared" si="3"/>
        <v>19.47</v>
      </c>
    </row>
    <row r="70" spans="1:9">
      <c r="A70" s="98" t="s">
        <v>429</v>
      </c>
      <c r="B70" s="99" t="s">
        <v>430</v>
      </c>
      <c r="C70" s="98" t="s">
        <v>183</v>
      </c>
      <c r="D70" s="98" t="s">
        <v>127</v>
      </c>
      <c r="E70" s="100" t="s">
        <v>393</v>
      </c>
      <c r="F70" s="99">
        <v>6</v>
      </c>
      <c r="G70" s="101">
        <v>5.62</v>
      </c>
      <c r="H70" s="101">
        <f t="shared" si="2"/>
        <v>7.3</v>
      </c>
      <c r="I70" s="101">
        <f t="shared" si="3"/>
        <v>43.8</v>
      </c>
    </row>
    <row r="71" spans="1:9">
      <c r="A71" s="98" t="s">
        <v>431</v>
      </c>
      <c r="B71" s="99" t="s">
        <v>432</v>
      </c>
      <c r="C71" s="98" t="s">
        <v>183</v>
      </c>
      <c r="D71" s="98" t="s">
        <v>128</v>
      </c>
      <c r="E71" s="100" t="s">
        <v>393</v>
      </c>
      <c r="F71" s="99">
        <v>4</v>
      </c>
      <c r="G71" s="101">
        <v>6.64</v>
      </c>
      <c r="H71" s="101">
        <f t="shared" si="2"/>
        <v>8.6199999999999992</v>
      </c>
      <c r="I71" s="101">
        <f t="shared" si="3"/>
        <v>34.479999999999997</v>
      </c>
    </row>
    <row r="72" spans="1:9">
      <c r="A72" s="98" t="s">
        <v>433</v>
      </c>
      <c r="B72" s="99" t="s">
        <v>434</v>
      </c>
      <c r="C72" s="98" t="s">
        <v>183</v>
      </c>
      <c r="D72" s="98" t="s">
        <v>435</v>
      </c>
      <c r="E72" s="100" t="s">
        <v>393</v>
      </c>
      <c r="F72" s="99">
        <v>1</v>
      </c>
      <c r="G72" s="101">
        <v>10.64</v>
      </c>
      <c r="H72" s="101">
        <f t="shared" si="2"/>
        <v>13.82</v>
      </c>
      <c r="I72" s="101">
        <f t="shared" si="3"/>
        <v>13.82</v>
      </c>
    </row>
    <row r="73" spans="1:9" ht="38.25">
      <c r="A73" s="98" t="s">
        <v>436</v>
      </c>
      <c r="B73" s="99" t="s">
        <v>437</v>
      </c>
      <c r="C73" s="98" t="s">
        <v>209</v>
      </c>
      <c r="D73" s="98" t="s">
        <v>438</v>
      </c>
      <c r="E73" s="100" t="s">
        <v>241</v>
      </c>
      <c r="F73" s="99">
        <v>1</v>
      </c>
      <c r="G73" s="101">
        <v>10.42</v>
      </c>
      <c r="H73" s="101">
        <f t="shared" si="2"/>
        <v>13.53</v>
      </c>
      <c r="I73" s="101">
        <f t="shared" si="3"/>
        <v>13.53</v>
      </c>
    </row>
    <row r="74" spans="1:9" ht="38.25">
      <c r="A74" s="98" t="s">
        <v>439</v>
      </c>
      <c r="B74" s="99" t="s">
        <v>440</v>
      </c>
      <c r="C74" s="98" t="s">
        <v>209</v>
      </c>
      <c r="D74" s="98" t="s">
        <v>441</v>
      </c>
      <c r="E74" s="100" t="s">
        <v>241</v>
      </c>
      <c r="F74" s="99">
        <v>7</v>
      </c>
      <c r="G74" s="101">
        <v>11</v>
      </c>
      <c r="H74" s="101">
        <f t="shared" si="2"/>
        <v>14.28</v>
      </c>
      <c r="I74" s="101">
        <f t="shared" si="3"/>
        <v>99.96</v>
      </c>
    </row>
    <row r="75" spans="1:9" ht="38.25">
      <c r="A75" s="98" t="s">
        <v>442</v>
      </c>
      <c r="B75" s="99" t="s">
        <v>443</v>
      </c>
      <c r="C75" s="98" t="s">
        <v>209</v>
      </c>
      <c r="D75" s="98" t="s">
        <v>444</v>
      </c>
      <c r="E75" s="100" t="s">
        <v>241</v>
      </c>
      <c r="F75" s="99">
        <v>2</v>
      </c>
      <c r="G75" s="101">
        <v>16.440000000000001</v>
      </c>
      <c r="H75" s="101">
        <f t="shared" si="2"/>
        <v>21.35</v>
      </c>
      <c r="I75" s="101">
        <f t="shared" si="3"/>
        <v>42.7</v>
      </c>
    </row>
    <row r="76" spans="1:9" ht="38.25">
      <c r="A76" s="98" t="s">
        <v>445</v>
      </c>
      <c r="B76" s="99" t="s">
        <v>446</v>
      </c>
      <c r="C76" s="98" t="s">
        <v>209</v>
      </c>
      <c r="D76" s="98" t="s">
        <v>447</v>
      </c>
      <c r="E76" s="100" t="s">
        <v>241</v>
      </c>
      <c r="F76" s="99">
        <v>2</v>
      </c>
      <c r="G76" s="101">
        <v>22.47</v>
      </c>
      <c r="H76" s="101">
        <f t="shared" si="2"/>
        <v>29.18</v>
      </c>
      <c r="I76" s="101">
        <f t="shared" si="3"/>
        <v>58.36</v>
      </c>
    </row>
    <row r="77" spans="1:9">
      <c r="A77" s="98" t="s">
        <v>448</v>
      </c>
      <c r="B77" s="99" t="s">
        <v>449</v>
      </c>
      <c r="C77" s="98" t="s">
        <v>183</v>
      </c>
      <c r="D77" s="98" t="s">
        <v>136</v>
      </c>
      <c r="E77" s="100" t="s">
        <v>393</v>
      </c>
      <c r="F77" s="99">
        <v>7</v>
      </c>
      <c r="G77" s="101">
        <v>15.76</v>
      </c>
      <c r="H77" s="101">
        <f t="shared" si="2"/>
        <v>20.47</v>
      </c>
      <c r="I77" s="101">
        <f t="shared" si="3"/>
        <v>143.29</v>
      </c>
    </row>
    <row r="78" spans="1:9">
      <c r="A78" s="98" t="s">
        <v>450</v>
      </c>
      <c r="B78" s="99" t="s">
        <v>451</v>
      </c>
      <c r="C78" s="98" t="s">
        <v>183</v>
      </c>
      <c r="D78" s="98" t="s">
        <v>452</v>
      </c>
      <c r="E78" s="100" t="s">
        <v>393</v>
      </c>
      <c r="F78" s="99">
        <v>1</v>
      </c>
      <c r="G78" s="101">
        <v>153.85</v>
      </c>
      <c r="H78" s="101">
        <f t="shared" si="2"/>
        <v>199.85</v>
      </c>
      <c r="I78" s="101">
        <f t="shared" si="3"/>
        <v>199.85</v>
      </c>
    </row>
    <row r="79" spans="1:9" ht="38.25">
      <c r="A79" s="98" t="s">
        <v>453</v>
      </c>
      <c r="B79" s="99" t="s">
        <v>454</v>
      </c>
      <c r="C79" s="98" t="s">
        <v>209</v>
      </c>
      <c r="D79" s="98" t="s">
        <v>455</v>
      </c>
      <c r="E79" s="100" t="s">
        <v>241</v>
      </c>
      <c r="F79" s="99">
        <v>1</v>
      </c>
      <c r="G79" s="101">
        <v>35.78</v>
      </c>
      <c r="H79" s="101">
        <f t="shared" si="2"/>
        <v>46.47</v>
      </c>
      <c r="I79" s="101">
        <f t="shared" si="3"/>
        <v>46.47</v>
      </c>
    </row>
    <row r="80" spans="1:9" ht="38.25">
      <c r="A80" s="98" t="s">
        <v>456</v>
      </c>
      <c r="B80" s="99" t="s">
        <v>457</v>
      </c>
      <c r="C80" s="98" t="s">
        <v>209</v>
      </c>
      <c r="D80" s="98" t="s">
        <v>458</v>
      </c>
      <c r="E80" s="100" t="s">
        <v>241</v>
      </c>
      <c r="F80" s="99">
        <v>1</v>
      </c>
      <c r="G80" s="101">
        <v>50.28</v>
      </c>
      <c r="H80" s="101">
        <f t="shared" si="2"/>
        <v>65.31</v>
      </c>
      <c r="I80" s="101">
        <f t="shared" si="3"/>
        <v>65.31</v>
      </c>
    </row>
    <row r="81" spans="1:9">
      <c r="A81" s="98" t="s">
        <v>459</v>
      </c>
      <c r="B81" s="99" t="s">
        <v>460</v>
      </c>
      <c r="C81" s="98" t="s">
        <v>183</v>
      </c>
      <c r="D81" s="98" t="s">
        <v>129</v>
      </c>
      <c r="E81" s="100" t="s">
        <v>393</v>
      </c>
      <c r="F81" s="99">
        <v>5</v>
      </c>
      <c r="G81" s="101">
        <v>10.53</v>
      </c>
      <c r="H81" s="101">
        <f t="shared" si="2"/>
        <v>13.67</v>
      </c>
      <c r="I81" s="101">
        <f t="shared" si="3"/>
        <v>68.349999999999994</v>
      </c>
    </row>
    <row r="82" spans="1:9">
      <c r="A82" s="98" t="s">
        <v>461</v>
      </c>
      <c r="B82" s="99" t="s">
        <v>462</v>
      </c>
      <c r="C82" s="98" t="s">
        <v>183</v>
      </c>
      <c r="D82" s="98" t="s">
        <v>130</v>
      </c>
      <c r="E82" s="100" t="s">
        <v>393</v>
      </c>
      <c r="F82" s="99">
        <v>6</v>
      </c>
      <c r="G82" s="101">
        <v>14.98</v>
      </c>
      <c r="H82" s="101">
        <f t="shared" si="2"/>
        <v>19.45</v>
      </c>
      <c r="I82" s="101">
        <f t="shared" si="3"/>
        <v>116.7</v>
      </c>
    </row>
    <row r="83" spans="1:9">
      <c r="A83" s="98" t="s">
        <v>463</v>
      </c>
      <c r="B83" s="99" t="s">
        <v>464</v>
      </c>
      <c r="C83" s="98" t="s">
        <v>183</v>
      </c>
      <c r="D83" s="98" t="s">
        <v>131</v>
      </c>
      <c r="E83" s="100" t="s">
        <v>132</v>
      </c>
      <c r="F83" s="99">
        <v>7</v>
      </c>
      <c r="G83" s="101">
        <v>18.03</v>
      </c>
      <c r="H83" s="101">
        <f t="shared" si="2"/>
        <v>23.42</v>
      </c>
      <c r="I83" s="101">
        <f t="shared" si="3"/>
        <v>163.94</v>
      </c>
    </row>
    <row r="84" spans="1:9">
      <c r="A84" s="98" t="s">
        <v>465</v>
      </c>
      <c r="B84" s="99" t="s">
        <v>466</v>
      </c>
      <c r="C84" s="98" t="s">
        <v>183</v>
      </c>
      <c r="D84" s="98" t="s">
        <v>133</v>
      </c>
      <c r="E84" s="100" t="s">
        <v>132</v>
      </c>
      <c r="F84" s="99">
        <v>18</v>
      </c>
      <c r="G84" s="101">
        <v>20.95</v>
      </c>
      <c r="H84" s="101">
        <f t="shared" si="2"/>
        <v>27.21</v>
      </c>
      <c r="I84" s="101">
        <f t="shared" si="3"/>
        <v>489.78</v>
      </c>
    </row>
    <row r="85" spans="1:9">
      <c r="A85" s="98" t="s">
        <v>467</v>
      </c>
      <c r="B85" s="99" t="s">
        <v>468</v>
      </c>
      <c r="C85" s="98" t="s">
        <v>183</v>
      </c>
      <c r="D85" s="98" t="s">
        <v>134</v>
      </c>
      <c r="E85" s="100" t="s">
        <v>132</v>
      </c>
      <c r="F85" s="99">
        <v>18</v>
      </c>
      <c r="G85" s="101">
        <v>34.049999999999997</v>
      </c>
      <c r="H85" s="101">
        <f t="shared" si="2"/>
        <v>44.23</v>
      </c>
      <c r="I85" s="101">
        <f t="shared" si="3"/>
        <v>796.14</v>
      </c>
    </row>
    <row r="86" spans="1:9">
      <c r="A86" s="98" t="s">
        <v>469</v>
      </c>
      <c r="B86" s="99" t="s">
        <v>470</v>
      </c>
      <c r="C86" s="98" t="s">
        <v>183</v>
      </c>
      <c r="D86" s="98" t="s">
        <v>135</v>
      </c>
      <c r="E86" s="100" t="s">
        <v>132</v>
      </c>
      <c r="F86" s="99">
        <v>6</v>
      </c>
      <c r="G86" s="101">
        <v>51.88</v>
      </c>
      <c r="H86" s="101">
        <f t="shared" si="2"/>
        <v>67.39</v>
      </c>
      <c r="I86" s="101">
        <f t="shared" si="3"/>
        <v>404.34</v>
      </c>
    </row>
    <row r="87" spans="1:9">
      <c r="A87" s="98" t="s">
        <v>471</v>
      </c>
      <c r="B87" s="99" t="s">
        <v>472</v>
      </c>
      <c r="C87" s="98" t="s">
        <v>183</v>
      </c>
      <c r="D87" s="98" t="s">
        <v>123</v>
      </c>
      <c r="E87" s="100" t="s">
        <v>393</v>
      </c>
      <c r="F87" s="99">
        <v>1</v>
      </c>
      <c r="G87" s="101">
        <v>2553.16</v>
      </c>
      <c r="H87" s="101">
        <f t="shared" si="2"/>
        <v>3316.55</v>
      </c>
      <c r="I87" s="101">
        <f t="shared" si="3"/>
        <v>3316.55</v>
      </c>
    </row>
    <row r="88" spans="1:9">
      <c r="A88" s="95" t="s">
        <v>473</v>
      </c>
      <c r="B88" s="95"/>
      <c r="C88" s="95"/>
      <c r="D88" s="95" t="s">
        <v>87</v>
      </c>
      <c r="E88" s="95"/>
      <c r="F88" s="96"/>
      <c r="G88" s="95"/>
      <c r="H88" s="95"/>
      <c r="I88" s="97">
        <f>SUM(I89:I92)</f>
        <v>6396.59</v>
      </c>
    </row>
    <row r="89" spans="1:9">
      <c r="A89" s="98" t="s">
        <v>474</v>
      </c>
      <c r="B89" s="99" t="s">
        <v>475</v>
      </c>
      <c r="C89" s="98" t="s">
        <v>183</v>
      </c>
      <c r="D89" s="98" t="s">
        <v>88</v>
      </c>
      <c r="E89" s="100" t="s">
        <v>393</v>
      </c>
      <c r="F89" s="99">
        <v>1</v>
      </c>
      <c r="G89" s="101">
        <v>618.36</v>
      </c>
      <c r="H89" s="101">
        <f>TRUNC(G89 * (1 + 29.9 / 100), 2)</f>
        <v>803.24</v>
      </c>
      <c r="I89" s="101">
        <f>TRUNC(F89 * H89, 2)</f>
        <v>803.24</v>
      </c>
    </row>
    <row r="90" spans="1:9">
      <c r="A90" s="98" t="s">
        <v>476</v>
      </c>
      <c r="B90" s="99" t="s">
        <v>477</v>
      </c>
      <c r="C90" s="98" t="s">
        <v>183</v>
      </c>
      <c r="D90" s="98" t="s">
        <v>89</v>
      </c>
      <c r="E90" s="100" t="s">
        <v>393</v>
      </c>
      <c r="F90" s="99">
        <v>1</v>
      </c>
      <c r="G90" s="101">
        <v>83.53</v>
      </c>
      <c r="H90" s="101">
        <f>TRUNC(G90 * (1 + 29.9 / 100), 2)</f>
        <v>108.5</v>
      </c>
      <c r="I90" s="101">
        <f>TRUNC(F90 * H90, 2)</f>
        <v>108.5</v>
      </c>
    </row>
    <row r="91" spans="1:9">
      <c r="A91" s="98" t="s">
        <v>478</v>
      </c>
      <c r="B91" s="99" t="s">
        <v>479</v>
      </c>
      <c r="C91" s="98" t="s">
        <v>183</v>
      </c>
      <c r="D91" s="98" t="s">
        <v>90</v>
      </c>
      <c r="E91" s="100" t="s">
        <v>393</v>
      </c>
      <c r="F91" s="99">
        <v>4</v>
      </c>
      <c r="G91" s="101">
        <v>836.52</v>
      </c>
      <c r="H91" s="101">
        <f>TRUNC(G91 * (1 + 29.9 / 100), 2)</f>
        <v>1086.6300000000001</v>
      </c>
      <c r="I91" s="101">
        <f>TRUNC(F91 * H91, 2)</f>
        <v>4346.5200000000004</v>
      </c>
    </row>
    <row r="92" spans="1:9">
      <c r="A92" s="98" t="s">
        <v>480</v>
      </c>
      <c r="B92" s="99" t="s">
        <v>481</v>
      </c>
      <c r="C92" s="98" t="s">
        <v>183</v>
      </c>
      <c r="D92" s="98" t="s">
        <v>91</v>
      </c>
      <c r="E92" s="100" t="s">
        <v>393</v>
      </c>
      <c r="F92" s="99">
        <v>1</v>
      </c>
      <c r="G92" s="101">
        <v>876.32</v>
      </c>
      <c r="H92" s="101">
        <f>TRUNC(G92 * (1 + 29.9 / 100), 2)</f>
        <v>1138.33</v>
      </c>
      <c r="I92" s="101">
        <f>TRUNC(F92 * H92, 2)</f>
        <v>1138.33</v>
      </c>
    </row>
    <row r="93" spans="1:9">
      <c r="A93" s="95" t="s">
        <v>482</v>
      </c>
      <c r="B93" s="95"/>
      <c r="C93" s="95"/>
      <c r="D93" s="95" t="s">
        <v>94</v>
      </c>
      <c r="E93" s="95"/>
      <c r="F93" s="96"/>
      <c r="G93" s="95"/>
      <c r="H93" s="95"/>
      <c r="I93" s="97">
        <f>SUM(I94:I118)</f>
        <v>16046.699999999999</v>
      </c>
    </row>
    <row r="94" spans="1:9">
      <c r="A94" s="98" t="s">
        <v>483</v>
      </c>
      <c r="B94" s="99" t="s">
        <v>484</v>
      </c>
      <c r="C94" s="98" t="s">
        <v>183</v>
      </c>
      <c r="D94" s="98" t="s">
        <v>485</v>
      </c>
      <c r="E94" s="100" t="s">
        <v>132</v>
      </c>
      <c r="F94" s="99">
        <v>3</v>
      </c>
      <c r="G94" s="101">
        <v>24.54</v>
      </c>
      <c r="H94" s="101">
        <f t="shared" ref="H94:H118" si="4">TRUNC(G94 * (1 + 29.9 / 100), 2)</f>
        <v>31.87</v>
      </c>
      <c r="I94" s="101">
        <f t="shared" ref="I94:I118" si="5">TRUNC(F94 * H94, 2)</f>
        <v>95.61</v>
      </c>
    </row>
    <row r="95" spans="1:9">
      <c r="A95" s="98" t="s">
        <v>486</v>
      </c>
      <c r="B95" s="99" t="s">
        <v>487</v>
      </c>
      <c r="C95" s="98" t="s">
        <v>183</v>
      </c>
      <c r="D95" s="98" t="s">
        <v>488</v>
      </c>
      <c r="E95" s="100" t="s">
        <v>132</v>
      </c>
      <c r="F95" s="99">
        <v>122.67</v>
      </c>
      <c r="G95" s="101">
        <v>16.670000000000002</v>
      </c>
      <c r="H95" s="101">
        <f t="shared" si="4"/>
        <v>21.65</v>
      </c>
      <c r="I95" s="101">
        <f t="shared" si="5"/>
        <v>2655.8</v>
      </c>
    </row>
    <row r="96" spans="1:9">
      <c r="A96" s="98" t="s">
        <v>489</v>
      </c>
      <c r="B96" s="99" t="s">
        <v>490</v>
      </c>
      <c r="C96" s="98" t="s">
        <v>183</v>
      </c>
      <c r="D96" s="98" t="s">
        <v>491</v>
      </c>
      <c r="E96" s="100" t="s">
        <v>393</v>
      </c>
      <c r="F96" s="99">
        <v>1</v>
      </c>
      <c r="G96" s="101">
        <v>21.53</v>
      </c>
      <c r="H96" s="101">
        <f t="shared" si="4"/>
        <v>27.96</v>
      </c>
      <c r="I96" s="101">
        <f t="shared" si="5"/>
        <v>27.96</v>
      </c>
    </row>
    <row r="97" spans="1:10" ht="38.25">
      <c r="A97" s="98" t="s">
        <v>492</v>
      </c>
      <c r="B97" s="99" t="s">
        <v>493</v>
      </c>
      <c r="C97" s="98" t="s">
        <v>209</v>
      </c>
      <c r="D97" s="98" t="s">
        <v>494</v>
      </c>
      <c r="E97" s="100" t="s">
        <v>46</v>
      </c>
      <c r="F97" s="99">
        <v>171.36</v>
      </c>
      <c r="G97" s="101">
        <v>2.87</v>
      </c>
      <c r="H97" s="101">
        <f t="shared" si="4"/>
        <v>3.72</v>
      </c>
      <c r="I97" s="101">
        <f t="shared" si="5"/>
        <v>637.45000000000005</v>
      </c>
      <c r="J97" s="55"/>
    </row>
    <row r="98" spans="1:10" ht="38.25">
      <c r="A98" s="98" t="s">
        <v>495</v>
      </c>
      <c r="B98" s="99" t="s">
        <v>496</v>
      </c>
      <c r="C98" s="98" t="s">
        <v>209</v>
      </c>
      <c r="D98" s="98" t="s">
        <v>497</v>
      </c>
      <c r="E98" s="100" t="s">
        <v>46</v>
      </c>
      <c r="F98" s="99">
        <v>148.19999999999999</v>
      </c>
      <c r="G98" s="101">
        <v>4.18</v>
      </c>
      <c r="H98" s="101">
        <f t="shared" si="4"/>
        <v>5.42</v>
      </c>
      <c r="I98" s="101">
        <f t="shared" si="5"/>
        <v>803.24</v>
      </c>
      <c r="J98" s="55"/>
    </row>
    <row r="99" spans="1:10" ht="38.25">
      <c r="A99" s="98" t="s">
        <v>498</v>
      </c>
      <c r="B99" s="99" t="s">
        <v>499</v>
      </c>
      <c r="C99" s="98" t="s">
        <v>209</v>
      </c>
      <c r="D99" s="98" t="s">
        <v>500</v>
      </c>
      <c r="E99" s="100" t="s">
        <v>46</v>
      </c>
      <c r="F99" s="99">
        <v>104.69</v>
      </c>
      <c r="G99" s="101">
        <v>6.49</v>
      </c>
      <c r="H99" s="101">
        <f t="shared" si="4"/>
        <v>8.43</v>
      </c>
      <c r="I99" s="101">
        <f t="shared" si="5"/>
        <v>882.53</v>
      </c>
      <c r="J99" s="55"/>
    </row>
    <row r="100" spans="1:10" ht="38.25">
      <c r="A100" s="98" t="s">
        <v>501</v>
      </c>
      <c r="B100" s="99" t="s">
        <v>502</v>
      </c>
      <c r="C100" s="98" t="s">
        <v>209</v>
      </c>
      <c r="D100" s="98" t="s">
        <v>503</v>
      </c>
      <c r="E100" s="100" t="s">
        <v>46</v>
      </c>
      <c r="F100" s="99">
        <v>7.19</v>
      </c>
      <c r="G100" s="101">
        <v>4.72</v>
      </c>
      <c r="H100" s="101">
        <f t="shared" si="4"/>
        <v>6.13</v>
      </c>
      <c r="I100" s="101">
        <f t="shared" si="5"/>
        <v>44.07</v>
      </c>
      <c r="J100" s="85"/>
    </row>
    <row r="101" spans="1:10" ht="38.25">
      <c r="A101" s="98" t="s">
        <v>504</v>
      </c>
      <c r="B101" s="99" t="s">
        <v>505</v>
      </c>
      <c r="C101" s="98" t="s">
        <v>209</v>
      </c>
      <c r="D101" s="98" t="s">
        <v>506</v>
      </c>
      <c r="E101" s="100" t="s">
        <v>241</v>
      </c>
      <c r="F101" s="99">
        <v>5</v>
      </c>
      <c r="G101" s="101">
        <v>11.47</v>
      </c>
      <c r="H101" s="101">
        <f t="shared" si="4"/>
        <v>14.89</v>
      </c>
      <c r="I101" s="101">
        <f t="shared" si="5"/>
        <v>74.45</v>
      </c>
      <c r="J101" s="85"/>
    </row>
    <row r="102" spans="1:10" ht="25.5">
      <c r="A102" s="98" t="s">
        <v>507</v>
      </c>
      <c r="B102" s="99" t="s">
        <v>508</v>
      </c>
      <c r="C102" s="98" t="s">
        <v>209</v>
      </c>
      <c r="D102" s="98" t="s">
        <v>509</v>
      </c>
      <c r="E102" s="100" t="s">
        <v>241</v>
      </c>
      <c r="F102" s="99">
        <v>5</v>
      </c>
      <c r="G102" s="101">
        <v>71.48</v>
      </c>
      <c r="H102" s="101">
        <f t="shared" si="4"/>
        <v>92.85</v>
      </c>
      <c r="I102" s="101">
        <f t="shared" si="5"/>
        <v>464.25</v>
      </c>
      <c r="J102" s="85"/>
    </row>
    <row r="103" spans="1:10">
      <c r="A103" s="98" t="s">
        <v>510</v>
      </c>
      <c r="B103" s="99" t="s">
        <v>511</v>
      </c>
      <c r="C103" s="98" t="s">
        <v>183</v>
      </c>
      <c r="D103" s="98" t="s">
        <v>148</v>
      </c>
      <c r="E103" s="100" t="s">
        <v>393</v>
      </c>
      <c r="F103" s="99">
        <v>5</v>
      </c>
      <c r="G103" s="101">
        <v>179.05</v>
      </c>
      <c r="H103" s="101">
        <f t="shared" si="4"/>
        <v>232.58</v>
      </c>
      <c r="I103" s="101">
        <f t="shared" si="5"/>
        <v>1162.9000000000001</v>
      </c>
      <c r="J103" s="85"/>
    </row>
    <row r="104" spans="1:10">
      <c r="A104" s="98" t="s">
        <v>512</v>
      </c>
      <c r="B104" s="99" t="s">
        <v>513</v>
      </c>
      <c r="C104" s="98" t="s">
        <v>183</v>
      </c>
      <c r="D104" s="98" t="s">
        <v>165</v>
      </c>
      <c r="E104" s="100" t="s">
        <v>393</v>
      </c>
      <c r="F104" s="99">
        <v>8</v>
      </c>
      <c r="G104" s="101">
        <v>26.8</v>
      </c>
      <c r="H104" s="101">
        <f t="shared" si="4"/>
        <v>34.81</v>
      </c>
      <c r="I104" s="101">
        <f t="shared" si="5"/>
        <v>278.48</v>
      </c>
      <c r="J104" s="85"/>
    </row>
    <row r="105" spans="1:10">
      <c r="A105" s="98" t="s">
        <v>514</v>
      </c>
      <c r="B105" s="99" t="s">
        <v>515</v>
      </c>
      <c r="C105" s="98" t="s">
        <v>183</v>
      </c>
      <c r="D105" s="98" t="s">
        <v>166</v>
      </c>
      <c r="E105" s="100" t="s">
        <v>393</v>
      </c>
      <c r="F105" s="99">
        <v>3</v>
      </c>
      <c r="G105" s="101">
        <v>26.97</v>
      </c>
      <c r="H105" s="101">
        <f t="shared" si="4"/>
        <v>35.03</v>
      </c>
      <c r="I105" s="101">
        <f t="shared" si="5"/>
        <v>105.09</v>
      </c>
      <c r="J105" s="85"/>
    </row>
    <row r="106" spans="1:10">
      <c r="A106" s="98" t="s">
        <v>516</v>
      </c>
      <c r="B106" s="99" t="s">
        <v>517</v>
      </c>
      <c r="C106" s="98" t="s">
        <v>183</v>
      </c>
      <c r="D106" s="98" t="s">
        <v>149</v>
      </c>
      <c r="E106" s="100" t="s">
        <v>393</v>
      </c>
      <c r="F106" s="99">
        <v>6</v>
      </c>
      <c r="G106" s="101">
        <v>31.07</v>
      </c>
      <c r="H106" s="101">
        <f t="shared" si="4"/>
        <v>40.35</v>
      </c>
      <c r="I106" s="101">
        <f t="shared" si="5"/>
        <v>242.1</v>
      </c>
      <c r="J106" s="55"/>
    </row>
    <row r="107" spans="1:10">
      <c r="A107" s="98" t="s">
        <v>518</v>
      </c>
      <c r="B107" s="99" t="s">
        <v>519</v>
      </c>
      <c r="C107" s="98" t="s">
        <v>183</v>
      </c>
      <c r="D107" s="98" t="s">
        <v>150</v>
      </c>
      <c r="E107" s="100" t="s">
        <v>393</v>
      </c>
      <c r="F107" s="99">
        <v>4</v>
      </c>
      <c r="G107" s="101">
        <v>48.21</v>
      </c>
      <c r="H107" s="101">
        <f t="shared" si="4"/>
        <v>62.62</v>
      </c>
      <c r="I107" s="101">
        <f t="shared" si="5"/>
        <v>250.48</v>
      </c>
      <c r="J107" s="55"/>
    </row>
    <row r="108" spans="1:10">
      <c r="A108" s="98" t="s">
        <v>520</v>
      </c>
      <c r="B108" s="99" t="s">
        <v>521</v>
      </c>
      <c r="C108" s="98" t="s">
        <v>183</v>
      </c>
      <c r="D108" s="98" t="s">
        <v>151</v>
      </c>
      <c r="E108" s="100" t="s">
        <v>393</v>
      </c>
      <c r="F108" s="99">
        <v>2</v>
      </c>
      <c r="G108" s="101">
        <v>35.090000000000003</v>
      </c>
      <c r="H108" s="101">
        <f t="shared" si="4"/>
        <v>45.58</v>
      </c>
      <c r="I108" s="101">
        <f t="shared" si="5"/>
        <v>91.16</v>
      </c>
      <c r="J108" s="55"/>
    </row>
    <row r="109" spans="1:10">
      <c r="A109" s="98" t="s">
        <v>522</v>
      </c>
      <c r="B109" s="99" t="s">
        <v>523</v>
      </c>
      <c r="C109" s="98" t="s">
        <v>183</v>
      </c>
      <c r="D109" s="98" t="s">
        <v>152</v>
      </c>
      <c r="E109" s="100" t="s">
        <v>393</v>
      </c>
      <c r="F109" s="99">
        <v>6</v>
      </c>
      <c r="G109" s="101">
        <v>19.78</v>
      </c>
      <c r="H109" s="101">
        <f t="shared" si="4"/>
        <v>25.69</v>
      </c>
      <c r="I109" s="101">
        <f t="shared" si="5"/>
        <v>154.13999999999999</v>
      </c>
      <c r="J109" s="55"/>
    </row>
    <row r="110" spans="1:10">
      <c r="A110" s="98" t="s">
        <v>524</v>
      </c>
      <c r="B110" s="99" t="s">
        <v>525</v>
      </c>
      <c r="C110" s="98" t="s">
        <v>183</v>
      </c>
      <c r="D110" s="98" t="s">
        <v>153</v>
      </c>
      <c r="E110" s="100" t="s">
        <v>393</v>
      </c>
      <c r="F110" s="99">
        <v>1</v>
      </c>
      <c r="G110" s="101">
        <v>50.53</v>
      </c>
      <c r="H110" s="101">
        <f t="shared" si="4"/>
        <v>65.63</v>
      </c>
      <c r="I110" s="101">
        <f t="shared" si="5"/>
        <v>65.63</v>
      </c>
      <c r="J110" s="55"/>
    </row>
    <row r="111" spans="1:10" ht="25.5">
      <c r="A111" s="98" t="s">
        <v>526</v>
      </c>
      <c r="B111" s="99" t="s">
        <v>527</v>
      </c>
      <c r="C111" s="98" t="s">
        <v>183</v>
      </c>
      <c r="D111" s="98" t="s">
        <v>528</v>
      </c>
      <c r="E111" s="100" t="s">
        <v>393</v>
      </c>
      <c r="F111" s="99">
        <v>2</v>
      </c>
      <c r="G111" s="101">
        <v>337.19</v>
      </c>
      <c r="H111" s="101">
        <f t="shared" si="4"/>
        <v>438</v>
      </c>
      <c r="I111" s="101">
        <f t="shared" si="5"/>
        <v>876</v>
      </c>
      <c r="J111" s="55"/>
    </row>
    <row r="112" spans="1:10" ht="25.5">
      <c r="A112" s="98" t="s">
        <v>529</v>
      </c>
      <c r="B112" s="99" t="s">
        <v>530</v>
      </c>
      <c r="C112" s="98" t="s">
        <v>183</v>
      </c>
      <c r="D112" s="98" t="s">
        <v>531</v>
      </c>
      <c r="E112" s="100" t="s">
        <v>393</v>
      </c>
      <c r="F112" s="99">
        <v>7</v>
      </c>
      <c r="G112" s="101">
        <v>411.19</v>
      </c>
      <c r="H112" s="101">
        <f t="shared" si="4"/>
        <v>534.13</v>
      </c>
      <c r="I112" s="101">
        <f t="shared" si="5"/>
        <v>3738.91</v>
      </c>
      <c r="J112" s="55"/>
    </row>
    <row r="113" spans="1:11">
      <c r="A113" s="98" t="s">
        <v>532</v>
      </c>
      <c r="B113" s="99" t="s">
        <v>533</v>
      </c>
      <c r="C113" s="98" t="s">
        <v>183</v>
      </c>
      <c r="D113" s="98" t="s">
        <v>534</v>
      </c>
      <c r="E113" s="100" t="s">
        <v>393</v>
      </c>
      <c r="F113" s="99">
        <v>2</v>
      </c>
      <c r="G113" s="101">
        <v>112.43</v>
      </c>
      <c r="H113" s="101">
        <f t="shared" si="4"/>
        <v>146.04</v>
      </c>
      <c r="I113" s="101">
        <f t="shared" si="5"/>
        <v>292.08</v>
      </c>
      <c r="J113" s="55"/>
    </row>
    <row r="114" spans="1:11">
      <c r="A114" s="98" t="s">
        <v>535</v>
      </c>
      <c r="B114" s="99" t="s">
        <v>536</v>
      </c>
      <c r="C114" s="98" t="s">
        <v>183</v>
      </c>
      <c r="D114" s="98" t="s">
        <v>537</v>
      </c>
      <c r="E114" s="100" t="s">
        <v>393</v>
      </c>
      <c r="F114" s="99">
        <v>2</v>
      </c>
      <c r="G114" s="101">
        <v>22.03</v>
      </c>
      <c r="H114" s="101">
        <f t="shared" si="4"/>
        <v>28.61</v>
      </c>
      <c r="I114" s="101">
        <f t="shared" si="5"/>
        <v>57.22</v>
      </c>
      <c r="J114" s="85"/>
    </row>
    <row r="115" spans="1:11">
      <c r="A115" s="98" t="s">
        <v>538</v>
      </c>
      <c r="B115" s="99" t="s">
        <v>539</v>
      </c>
      <c r="C115" s="98" t="s">
        <v>183</v>
      </c>
      <c r="D115" s="98" t="s">
        <v>155</v>
      </c>
      <c r="E115" s="100" t="s">
        <v>393</v>
      </c>
      <c r="F115" s="99">
        <v>11</v>
      </c>
      <c r="G115" s="101">
        <v>11.93</v>
      </c>
      <c r="H115" s="101">
        <f t="shared" si="4"/>
        <v>15.49</v>
      </c>
      <c r="I115" s="101">
        <f t="shared" si="5"/>
        <v>170.39</v>
      </c>
      <c r="J115" s="85"/>
    </row>
    <row r="116" spans="1:11">
      <c r="A116" s="98" t="s">
        <v>540</v>
      </c>
      <c r="B116" s="99" t="s">
        <v>541</v>
      </c>
      <c r="C116" s="98" t="s">
        <v>183</v>
      </c>
      <c r="D116" s="98" t="s">
        <v>154</v>
      </c>
      <c r="E116" s="100" t="s">
        <v>393</v>
      </c>
      <c r="F116" s="99">
        <v>31</v>
      </c>
      <c r="G116" s="101">
        <v>9</v>
      </c>
      <c r="H116" s="101">
        <f t="shared" si="4"/>
        <v>11.69</v>
      </c>
      <c r="I116" s="101">
        <f t="shared" si="5"/>
        <v>362.39</v>
      </c>
      <c r="J116" s="55"/>
    </row>
    <row r="117" spans="1:11" ht="25.5">
      <c r="A117" s="98" t="s">
        <v>542</v>
      </c>
      <c r="B117" s="99" t="s">
        <v>543</v>
      </c>
      <c r="C117" s="98" t="s">
        <v>183</v>
      </c>
      <c r="D117" s="98" t="s">
        <v>544</v>
      </c>
      <c r="E117" s="100" t="s">
        <v>393</v>
      </c>
      <c r="F117" s="99">
        <v>1</v>
      </c>
      <c r="G117" s="101">
        <v>751.3</v>
      </c>
      <c r="H117" s="101">
        <f t="shared" si="4"/>
        <v>975.93</v>
      </c>
      <c r="I117" s="101">
        <f t="shared" si="5"/>
        <v>975.93</v>
      </c>
      <c r="J117" s="55"/>
    </row>
    <row r="118" spans="1:11">
      <c r="A118" s="98" t="s">
        <v>545</v>
      </c>
      <c r="B118" s="99" t="s">
        <v>546</v>
      </c>
      <c r="C118" s="98" t="s">
        <v>183</v>
      </c>
      <c r="D118" s="98" t="s">
        <v>172</v>
      </c>
      <c r="E118" s="100" t="s">
        <v>393</v>
      </c>
      <c r="F118" s="99">
        <v>1</v>
      </c>
      <c r="G118" s="101">
        <v>1184.33</v>
      </c>
      <c r="H118" s="101">
        <f t="shared" si="4"/>
        <v>1538.44</v>
      </c>
      <c r="I118" s="101">
        <f t="shared" si="5"/>
        <v>1538.44</v>
      </c>
      <c r="J118" s="85"/>
      <c r="K118" s="81"/>
    </row>
    <row r="119" spans="1:11">
      <c r="A119" s="95" t="s">
        <v>547</v>
      </c>
      <c r="B119" s="95"/>
      <c r="C119" s="95"/>
      <c r="D119" s="95" t="s">
        <v>548</v>
      </c>
      <c r="E119" s="95"/>
      <c r="F119" s="96"/>
      <c r="G119" s="95"/>
      <c r="H119" s="95"/>
      <c r="I119" s="97">
        <f>SUM(I120:I122)</f>
        <v>72760.649999999994</v>
      </c>
      <c r="J119" s="55"/>
      <c r="K119" s="81"/>
    </row>
    <row r="120" spans="1:11">
      <c r="A120" s="98" t="s">
        <v>549</v>
      </c>
      <c r="B120" s="99" t="s">
        <v>550</v>
      </c>
      <c r="C120" s="98" t="s">
        <v>183</v>
      </c>
      <c r="D120" s="98" t="s">
        <v>551</v>
      </c>
      <c r="E120" s="100" t="s">
        <v>132</v>
      </c>
      <c r="F120" s="99">
        <v>80</v>
      </c>
      <c r="G120" s="101">
        <v>452.28</v>
      </c>
      <c r="H120" s="101">
        <f>TRUNC(G120 * (1 + 29.9 / 100), 2)</f>
        <v>587.51</v>
      </c>
      <c r="I120" s="101">
        <f>TRUNC(F120 * H120, 2)</f>
        <v>47000.800000000003</v>
      </c>
      <c r="J120" s="85"/>
    </row>
    <row r="121" spans="1:11" ht="25.5">
      <c r="A121" s="98" t="s">
        <v>552</v>
      </c>
      <c r="B121" s="99" t="s">
        <v>553</v>
      </c>
      <c r="C121" s="98" t="s">
        <v>183</v>
      </c>
      <c r="D121" s="98" t="s">
        <v>554</v>
      </c>
      <c r="E121" s="100" t="s">
        <v>132</v>
      </c>
      <c r="F121" s="99">
        <v>80</v>
      </c>
      <c r="G121" s="101">
        <v>207.1</v>
      </c>
      <c r="H121" s="101">
        <f>TRUNC(G121 * (1 + 29.9 / 100), 2)</f>
        <v>269.02</v>
      </c>
      <c r="I121" s="101">
        <f>TRUNC(F121 * H121, 2)</f>
        <v>21521.599999999999</v>
      </c>
      <c r="J121" s="85"/>
    </row>
    <row r="122" spans="1:11">
      <c r="A122" s="98" t="s">
        <v>555</v>
      </c>
      <c r="B122" s="99" t="s">
        <v>556</v>
      </c>
      <c r="C122" s="98" t="s">
        <v>183</v>
      </c>
      <c r="D122" s="98" t="s">
        <v>557</v>
      </c>
      <c r="E122" s="100" t="s">
        <v>5</v>
      </c>
      <c r="F122" s="99">
        <v>7.5</v>
      </c>
      <c r="G122" s="101">
        <v>435.03</v>
      </c>
      <c r="H122" s="101">
        <f>TRUNC(G122 * (1 + 29.9 / 100), 2)</f>
        <v>565.1</v>
      </c>
      <c r="I122" s="101">
        <f>TRUNC(F122 * H122, 2)</f>
        <v>4238.25</v>
      </c>
    </row>
    <row r="123" spans="1:11">
      <c r="A123" s="144" t="s">
        <v>306</v>
      </c>
      <c r="B123" s="145"/>
      <c r="C123" s="145"/>
      <c r="D123" s="145"/>
      <c r="E123" s="145"/>
      <c r="F123" s="145"/>
      <c r="G123" s="145"/>
      <c r="H123" s="146"/>
      <c r="I123" s="97">
        <f>I119+I93+I50+I46+I43+I39+I35+I32+I26+I19+I16+I12</f>
        <v>239619.22999999998</v>
      </c>
    </row>
    <row r="124" spans="1:11">
      <c r="A124" s="141"/>
      <c r="B124" s="141"/>
      <c r="C124" s="141"/>
      <c r="D124" s="103"/>
      <c r="E124" s="142"/>
      <c r="F124" s="141"/>
      <c r="G124" s="143"/>
      <c r="H124" s="141"/>
      <c r="I124" s="141"/>
      <c r="J124" s="1"/>
    </row>
    <row r="125" spans="1:11">
      <c r="A125" s="141"/>
      <c r="B125" s="141"/>
      <c r="C125" s="141"/>
      <c r="D125" s="103"/>
      <c r="E125" s="142"/>
      <c r="F125" s="141"/>
      <c r="G125" s="143"/>
      <c r="H125" s="141"/>
      <c r="I125" s="141"/>
    </row>
    <row r="126" spans="1:11">
      <c r="A126" s="141"/>
      <c r="B126" s="141"/>
      <c r="C126" s="141"/>
      <c r="D126" s="103"/>
      <c r="E126" s="142"/>
      <c r="F126" s="141"/>
      <c r="G126" s="143"/>
      <c r="H126" s="141"/>
      <c r="I126" s="141"/>
    </row>
    <row r="127" spans="1:11">
      <c r="A127" s="102"/>
      <c r="B127" s="102"/>
      <c r="C127" s="102"/>
      <c r="D127" s="102"/>
      <c r="E127" s="102"/>
      <c r="F127" s="102"/>
      <c r="G127" s="102"/>
      <c r="H127" s="102"/>
      <c r="J127">
        <f>3*2.5</f>
        <v>7.5</v>
      </c>
    </row>
    <row r="128" spans="1:11">
      <c r="A128" s="102"/>
      <c r="B128" s="102"/>
      <c r="C128" s="102"/>
      <c r="D128" s="102"/>
      <c r="E128" s="102"/>
      <c r="F128" s="102"/>
      <c r="G128" s="102"/>
      <c r="H128" s="102"/>
    </row>
    <row r="129" spans="1:8">
      <c r="A129" s="34"/>
      <c r="B129" s="36"/>
      <c r="C129" s="36"/>
      <c r="D129" s="36"/>
      <c r="E129" s="35"/>
      <c r="F129" s="35"/>
      <c r="G129" s="37"/>
      <c r="H129" s="38"/>
    </row>
    <row r="130" spans="1:8">
      <c r="A130" s="34"/>
      <c r="B130" s="36"/>
      <c r="C130" s="36"/>
      <c r="D130" s="36"/>
      <c r="E130" s="35"/>
      <c r="F130" s="35"/>
      <c r="G130" s="37"/>
      <c r="H130" s="38"/>
    </row>
    <row r="131" spans="1:8">
      <c r="A131" s="39"/>
      <c r="B131" s="36"/>
      <c r="C131" s="36"/>
      <c r="D131" s="36"/>
      <c r="E131" s="35"/>
      <c r="F131" s="35"/>
      <c r="G131" s="37"/>
      <c r="H131" s="38"/>
    </row>
    <row r="132" spans="1:8">
      <c r="A132" s="140"/>
      <c r="B132" s="140"/>
      <c r="C132" s="140"/>
      <c r="D132" s="140"/>
      <c r="E132" s="140"/>
      <c r="F132" s="140"/>
      <c r="G132" s="140"/>
      <c r="H132" s="140"/>
    </row>
    <row r="133" spans="1:8">
      <c r="A133" s="34"/>
      <c r="B133" s="36"/>
      <c r="C133" s="36"/>
      <c r="D133" s="36"/>
      <c r="E133" s="35"/>
      <c r="F133" s="35"/>
      <c r="G133" s="37"/>
      <c r="H133" s="38"/>
    </row>
  </sheetData>
  <mergeCells count="20">
    <mergeCell ref="A123:H123"/>
    <mergeCell ref="A1:I6"/>
    <mergeCell ref="H7:I7"/>
    <mergeCell ref="H8:I8"/>
    <mergeCell ref="H9:I9"/>
    <mergeCell ref="F7:G9"/>
    <mergeCell ref="A10:I10"/>
    <mergeCell ref="A7:E7"/>
    <mergeCell ref="A8:E8"/>
    <mergeCell ref="A9:E9"/>
    <mergeCell ref="A132:H132"/>
    <mergeCell ref="A124:C124"/>
    <mergeCell ref="E124:F124"/>
    <mergeCell ref="G124:I124"/>
    <mergeCell ref="A125:C125"/>
    <mergeCell ref="E125:F125"/>
    <mergeCell ref="G125:I125"/>
    <mergeCell ref="A126:C126"/>
    <mergeCell ref="E126:F126"/>
    <mergeCell ref="G126:I126"/>
  </mergeCells>
  <pageMargins left="0.31496062992125984" right="0.11811023622047245" top="0.39370078740157483" bottom="0.19685039370078741" header="0.31496062992125984" footer="0.31496062992125984"/>
  <pageSetup paperSize="9" scale="70" orientation="portrait" r:id="rId1"/>
  <rowBreaks count="1" manualBreakCount="1">
    <brk id="6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view="pageBreakPreview" topLeftCell="A22" zoomScale="80" zoomScaleNormal="90" zoomScaleSheetLayoutView="80" workbookViewId="0">
      <selection activeCell="D55" sqref="D55"/>
    </sheetView>
  </sheetViews>
  <sheetFormatPr defaultRowHeight="15"/>
  <cols>
    <col min="1" max="1" width="14.42578125" customWidth="1"/>
    <col min="2" max="2" width="38.5703125" customWidth="1"/>
    <col min="3" max="3" width="20.42578125" customWidth="1"/>
    <col min="4" max="4" width="14" customWidth="1"/>
    <col min="5" max="7" width="17.5703125" customWidth="1"/>
  </cols>
  <sheetData>
    <row r="1" spans="1:9">
      <c r="A1" s="147"/>
      <c r="B1" s="147"/>
      <c r="C1" s="147"/>
      <c r="D1" s="147"/>
      <c r="E1" s="147"/>
      <c r="F1" s="147"/>
      <c r="G1" s="147"/>
    </row>
    <row r="2" spans="1:9">
      <c r="A2" s="147"/>
      <c r="B2" s="147"/>
      <c r="C2" s="147"/>
      <c r="D2" s="147"/>
      <c r="E2" s="147"/>
      <c r="F2" s="147"/>
      <c r="G2" s="147"/>
    </row>
    <row r="3" spans="1:9">
      <c r="A3" s="147"/>
      <c r="B3" s="147"/>
      <c r="C3" s="147"/>
      <c r="D3" s="147"/>
      <c r="E3" s="147"/>
      <c r="F3" s="147"/>
      <c r="G3" s="147"/>
    </row>
    <row r="4" spans="1:9" ht="15" customHeight="1">
      <c r="A4" s="147"/>
      <c r="B4" s="147"/>
      <c r="C4" s="147"/>
      <c r="D4" s="147"/>
      <c r="E4" s="147"/>
      <c r="F4" s="147"/>
      <c r="G4" s="147"/>
    </row>
    <row r="5" spans="1:9" ht="21" customHeight="1">
      <c r="A5" s="147"/>
      <c r="B5" s="147"/>
      <c r="C5" s="147"/>
      <c r="D5" s="147"/>
      <c r="E5" s="147"/>
      <c r="F5" s="147"/>
      <c r="G5" s="147"/>
    </row>
    <row r="6" spans="1:9" ht="11.45" customHeight="1" thickBot="1">
      <c r="A6" s="147"/>
      <c r="B6" s="147"/>
      <c r="C6" s="147"/>
      <c r="D6" s="147"/>
      <c r="E6" s="147"/>
      <c r="F6" s="147"/>
      <c r="G6" s="147"/>
    </row>
    <row r="7" spans="1:9" ht="19.149999999999999" customHeight="1" thickBot="1">
      <c r="A7" s="189" t="s">
        <v>0</v>
      </c>
      <c r="B7" s="190"/>
      <c r="C7" s="190"/>
      <c r="D7" s="190"/>
      <c r="E7" s="190"/>
      <c r="F7" s="190"/>
      <c r="G7" s="191"/>
      <c r="H7" s="33"/>
      <c r="I7" s="33"/>
    </row>
    <row r="8" spans="1:9" ht="17.45" customHeight="1" thickTop="1" thickBot="1">
      <c r="A8" s="180" t="str">
        <f>CÁLCULO!A7</f>
        <v>OBRA: CENTRO DE REFERÊNCIA EM SAÚDE</v>
      </c>
      <c r="B8" s="181"/>
      <c r="C8" s="182"/>
      <c r="D8" s="186" t="s">
        <v>60</v>
      </c>
      <c r="E8" s="187"/>
      <c r="F8" s="187"/>
      <c r="G8" s="188"/>
      <c r="H8" s="32"/>
      <c r="I8" s="32"/>
    </row>
    <row r="9" spans="1:9" ht="27.75" customHeight="1" thickTop="1" thickBot="1">
      <c r="A9" s="180" t="s">
        <v>560</v>
      </c>
      <c r="B9" s="181"/>
      <c r="C9" s="181"/>
      <c r="D9" s="183">
        <f>ORÇAMENTO!H9</f>
        <v>239619.22999999998</v>
      </c>
      <c r="E9" s="184"/>
      <c r="F9" s="184"/>
      <c r="G9" s="185"/>
      <c r="H9" s="32"/>
      <c r="I9" s="32"/>
    </row>
    <row r="10" spans="1:9" ht="9.6" customHeight="1" thickTop="1">
      <c r="A10" s="177"/>
      <c r="B10" s="178"/>
      <c r="C10" s="178"/>
      <c r="D10" s="178"/>
      <c r="E10" s="178"/>
      <c r="F10" s="178"/>
      <c r="G10" s="179"/>
    </row>
    <row r="11" spans="1:9">
      <c r="A11" s="204" t="s">
        <v>44</v>
      </c>
      <c r="B11" s="205"/>
      <c r="C11" s="205"/>
      <c r="D11" s="205"/>
      <c r="E11" s="205"/>
      <c r="F11" s="205"/>
      <c r="G11" s="206"/>
    </row>
    <row r="12" spans="1:9" ht="10.15" customHeight="1">
      <c r="A12" s="204"/>
      <c r="B12" s="205"/>
      <c r="C12" s="205"/>
      <c r="D12" s="205"/>
      <c r="E12" s="205"/>
      <c r="F12" s="205"/>
      <c r="G12" s="206"/>
    </row>
    <row r="13" spans="1:9" ht="15.75">
      <c r="A13" s="207" t="s">
        <v>1</v>
      </c>
      <c r="B13" s="203" t="s">
        <v>2</v>
      </c>
      <c r="C13" s="203" t="s">
        <v>36</v>
      </c>
      <c r="D13" s="208" t="s">
        <v>38</v>
      </c>
      <c r="E13" s="94" t="s">
        <v>39</v>
      </c>
      <c r="F13" s="94" t="s">
        <v>39</v>
      </c>
      <c r="G13" s="69" t="s">
        <v>39</v>
      </c>
    </row>
    <row r="14" spans="1:9" ht="15.75">
      <c r="A14" s="207"/>
      <c r="B14" s="203"/>
      <c r="C14" s="203"/>
      <c r="D14" s="208"/>
      <c r="E14" s="44">
        <v>30</v>
      </c>
      <c r="F14" s="44">
        <v>60</v>
      </c>
      <c r="G14" s="70">
        <v>90</v>
      </c>
    </row>
    <row r="15" spans="1:9" ht="15.75" thickBot="1">
      <c r="A15" s="168" t="s">
        <v>4</v>
      </c>
      <c r="B15" s="175" t="str">
        <f>ORÇAMENTO!D12</f>
        <v>SERVIÇOS PRELIMINARES</v>
      </c>
      <c r="C15" s="176">
        <f>ORÇAMENTO!I12</f>
        <v>2498.7800000000002</v>
      </c>
      <c r="D15" s="174">
        <f>ROUND(C15/$C$39,11)</f>
        <v>1.0428127989999999E-2</v>
      </c>
      <c r="E15" s="52">
        <v>1</v>
      </c>
      <c r="F15" s="42"/>
      <c r="G15" s="71"/>
    </row>
    <row r="16" spans="1:9">
      <c r="A16" s="169"/>
      <c r="B16" s="175"/>
      <c r="C16" s="176"/>
      <c r="D16" s="174"/>
      <c r="E16" s="51">
        <f>E15*$C$15</f>
        <v>2498.7800000000002</v>
      </c>
      <c r="F16" s="43"/>
      <c r="G16" s="72"/>
    </row>
    <row r="17" spans="1:7" ht="15.75" thickBot="1">
      <c r="A17" s="168" t="s">
        <v>6</v>
      </c>
      <c r="B17" s="175" t="str">
        <f>ORÇAMENTO!D16</f>
        <v>MOVIMENTO DE TERRA</v>
      </c>
      <c r="C17" s="176">
        <f>ORÇAMENTO!I16</f>
        <v>2037.58</v>
      </c>
      <c r="D17" s="174">
        <f>ROUND(C17/$C$39,11)</f>
        <v>8.50340768E-3</v>
      </c>
      <c r="E17" s="58">
        <v>1</v>
      </c>
      <c r="F17" s="58"/>
      <c r="G17" s="73"/>
    </row>
    <row r="18" spans="1:7">
      <c r="A18" s="169"/>
      <c r="B18" s="175"/>
      <c r="C18" s="176"/>
      <c r="D18" s="174"/>
      <c r="E18" s="68">
        <f>E17*$C$17</f>
        <v>2037.58</v>
      </c>
      <c r="F18" s="43"/>
      <c r="G18" s="72"/>
    </row>
    <row r="19" spans="1:7" ht="15.75" thickBot="1">
      <c r="A19" s="168" t="s">
        <v>8</v>
      </c>
      <c r="B19" s="175" t="str">
        <f>ORÇAMENTO!D19</f>
        <v>ESTRUTURA</v>
      </c>
      <c r="C19" s="176">
        <f>ORÇAMENTO!I19</f>
        <v>14476.29</v>
      </c>
      <c r="D19" s="174">
        <f>ROUND(C19/$C$39,11)</f>
        <v>6.041372389E-2</v>
      </c>
      <c r="E19" s="52">
        <v>1</v>
      </c>
      <c r="F19" s="42"/>
      <c r="G19" s="71"/>
    </row>
    <row r="20" spans="1:7">
      <c r="A20" s="169"/>
      <c r="B20" s="175"/>
      <c r="C20" s="176"/>
      <c r="D20" s="174"/>
      <c r="E20" s="51">
        <f>E19*$C$19</f>
        <v>14476.29</v>
      </c>
      <c r="F20" s="43"/>
      <c r="G20" s="72"/>
    </row>
    <row r="21" spans="1:7" ht="15.75" thickBot="1">
      <c r="A21" s="168" t="s">
        <v>9</v>
      </c>
      <c r="B21" s="170" t="str">
        <f>ORÇAMENTO!D26</f>
        <v>ALVENARIA</v>
      </c>
      <c r="C21" s="172">
        <f>ORÇAMENTO!I26</f>
        <v>44643.31</v>
      </c>
      <c r="D21" s="174">
        <f>ROUND(C21/$C$39,11)</f>
        <v>0.18630937925999999</v>
      </c>
      <c r="E21" s="52">
        <v>1</v>
      </c>
      <c r="F21" s="43"/>
      <c r="G21" s="72"/>
    </row>
    <row r="22" spans="1:7">
      <c r="A22" s="169"/>
      <c r="B22" s="171"/>
      <c r="C22" s="173"/>
      <c r="D22" s="174"/>
      <c r="E22" s="51">
        <f>E21*$C$21</f>
        <v>44643.31</v>
      </c>
      <c r="F22" s="43"/>
      <c r="G22" s="72"/>
    </row>
    <row r="23" spans="1:7" ht="15.75" thickBot="1">
      <c r="A23" s="168" t="s">
        <v>112</v>
      </c>
      <c r="B23" s="170" t="str">
        <f>ORÇAMENTO!D32</f>
        <v>PINTURA</v>
      </c>
      <c r="C23" s="172">
        <f>ORÇAMENTO!I32</f>
        <v>16028.060000000001</v>
      </c>
      <c r="D23" s="174">
        <f>ROUND(C23/$C$39,11)</f>
        <v>6.6889706640000005E-2</v>
      </c>
      <c r="E23" s="43"/>
      <c r="F23" s="43"/>
      <c r="G23" s="74">
        <v>1</v>
      </c>
    </row>
    <row r="24" spans="1:7">
      <c r="A24" s="169"/>
      <c r="B24" s="171"/>
      <c r="C24" s="173"/>
      <c r="D24" s="174"/>
      <c r="E24" s="43"/>
      <c r="F24" s="43"/>
      <c r="G24" s="75">
        <f>G23*$C$23</f>
        <v>16028.060000000001</v>
      </c>
    </row>
    <row r="25" spans="1:7" ht="15.75" thickBot="1">
      <c r="A25" s="168" t="s">
        <v>113</v>
      </c>
      <c r="B25" s="170" t="str">
        <f>ORÇAMENTO!D35</f>
        <v>COBERTURA</v>
      </c>
      <c r="C25" s="172">
        <f>ORÇAMENTO!I35</f>
        <v>17672.459999999995</v>
      </c>
      <c r="D25" s="174">
        <f>ROUND(C25/$C$39,11)</f>
        <v>7.3752261040000003E-2</v>
      </c>
      <c r="E25" s="52">
        <v>0.5</v>
      </c>
      <c r="F25" s="52">
        <v>0.5</v>
      </c>
      <c r="G25" s="72"/>
    </row>
    <row r="26" spans="1:7">
      <c r="A26" s="169"/>
      <c r="B26" s="171"/>
      <c r="C26" s="173"/>
      <c r="D26" s="174"/>
      <c r="E26" s="51">
        <f>E25*$C$25</f>
        <v>8836.2299999999977</v>
      </c>
      <c r="F26" s="51">
        <f>F25*$C$25</f>
        <v>8836.2299999999977</v>
      </c>
      <c r="G26" s="72"/>
    </row>
    <row r="27" spans="1:7" ht="15.75" thickBot="1">
      <c r="A27" s="168" t="s">
        <v>114</v>
      </c>
      <c r="B27" s="170" t="str">
        <f>ORÇAMENTO!D39</f>
        <v>PISO</v>
      </c>
      <c r="C27" s="172">
        <f>ORÇAMENTO!I39</f>
        <v>12690.02</v>
      </c>
      <c r="D27" s="174">
        <f>ROUND(C27/$C$39,11)</f>
        <v>5.2959105159999999E-2</v>
      </c>
      <c r="E27" s="43"/>
      <c r="F27" s="52">
        <v>1</v>
      </c>
      <c r="G27" s="72"/>
    </row>
    <row r="28" spans="1:7">
      <c r="A28" s="169"/>
      <c r="B28" s="171"/>
      <c r="C28" s="173"/>
      <c r="D28" s="174"/>
      <c r="E28" s="43"/>
      <c r="F28" s="51">
        <f>F27*$C$27</f>
        <v>12690.02</v>
      </c>
      <c r="G28" s="72"/>
    </row>
    <row r="29" spans="1:7" ht="15.75" thickBot="1">
      <c r="A29" s="168" t="s">
        <v>115</v>
      </c>
      <c r="B29" s="170" t="str">
        <f>ORÇAMENTO!D43</f>
        <v>FORRO</v>
      </c>
      <c r="C29" s="172">
        <f>ORÇAMENTO!I43</f>
        <v>6220.72</v>
      </c>
      <c r="D29" s="174">
        <f>ROUND(C29/$C$39,11)</f>
        <v>2.5960854639999999E-2</v>
      </c>
      <c r="E29" s="43"/>
      <c r="F29" s="52">
        <v>1</v>
      </c>
      <c r="G29" s="72"/>
    </row>
    <row r="30" spans="1:7">
      <c r="A30" s="169"/>
      <c r="B30" s="171"/>
      <c r="C30" s="173"/>
      <c r="D30" s="174"/>
      <c r="E30" s="43"/>
      <c r="F30" s="51">
        <f>F29*$C$29</f>
        <v>6220.72</v>
      </c>
      <c r="G30" s="72"/>
    </row>
    <row r="31" spans="1:7" ht="15.75" thickBot="1">
      <c r="A31" s="168" t="s">
        <v>116</v>
      </c>
      <c r="B31" s="170" t="str">
        <f>ORÇAMENTO!D46</f>
        <v>ESQUADRIA</v>
      </c>
      <c r="C31" s="172">
        <f>ORÇAMENTO!I46</f>
        <v>14522.95</v>
      </c>
      <c r="D31" s="174">
        <f>ROUND(C31/$C$39,11)</f>
        <v>6.0608449500000001E-2</v>
      </c>
      <c r="E31" s="43"/>
      <c r="F31" s="43"/>
      <c r="G31" s="74">
        <v>1</v>
      </c>
    </row>
    <row r="32" spans="1:7">
      <c r="A32" s="169"/>
      <c r="B32" s="171"/>
      <c r="C32" s="173"/>
      <c r="D32" s="174"/>
      <c r="E32" s="43"/>
      <c r="F32" s="43"/>
      <c r="G32" s="75">
        <f>G31*$C$31</f>
        <v>14522.95</v>
      </c>
    </row>
    <row r="33" spans="1:7" ht="15.75" thickBot="1">
      <c r="A33" s="168" t="s">
        <v>117</v>
      </c>
      <c r="B33" s="170" t="str">
        <f>ORÇAMENTO!D50</f>
        <v>HIDROSSANITARIO</v>
      </c>
      <c r="C33" s="172">
        <f>ORÇAMENTO!I50</f>
        <v>20021.71</v>
      </c>
      <c r="D33" s="174">
        <f>ROUND(C33/$C$39,11)</f>
        <v>8.3556357309999996E-2</v>
      </c>
      <c r="E33" s="58"/>
      <c r="F33" s="52">
        <v>0.5</v>
      </c>
      <c r="G33" s="74">
        <v>0.5</v>
      </c>
    </row>
    <row r="34" spans="1:7">
      <c r="A34" s="169"/>
      <c r="B34" s="171"/>
      <c r="C34" s="173"/>
      <c r="D34" s="174"/>
      <c r="E34" s="43"/>
      <c r="F34" s="51">
        <f>F33*$C$33</f>
        <v>10010.855</v>
      </c>
      <c r="G34" s="75">
        <f>G33*$C$33</f>
        <v>10010.855</v>
      </c>
    </row>
    <row r="35" spans="1:7" ht="15.75" thickBot="1">
      <c r="A35" s="168">
        <v>11</v>
      </c>
      <c r="B35" s="170" t="str">
        <f>ORÇAMENTO!D93</f>
        <v>ELÉTRICA</v>
      </c>
      <c r="C35" s="172">
        <f>ORÇAMENTO!I93</f>
        <v>16046.699999999999</v>
      </c>
      <c r="D35" s="174">
        <f>ROUND(C35/$C$39,11)</f>
        <v>6.6967496720000005E-2</v>
      </c>
      <c r="E35" s="43"/>
      <c r="F35" s="52">
        <v>0.5</v>
      </c>
      <c r="G35" s="74">
        <v>0.5</v>
      </c>
    </row>
    <row r="36" spans="1:7">
      <c r="A36" s="169"/>
      <c r="B36" s="171"/>
      <c r="C36" s="173"/>
      <c r="D36" s="174"/>
      <c r="E36" s="43"/>
      <c r="F36" s="51">
        <f>F35*$C$35</f>
        <v>8023.3499999999995</v>
      </c>
      <c r="G36" s="75">
        <f>G35*$C$35</f>
        <v>8023.3499999999995</v>
      </c>
    </row>
    <row r="37" spans="1:7" ht="15.75" thickBot="1">
      <c r="A37" s="168">
        <v>12</v>
      </c>
      <c r="B37" s="170" t="str">
        <f>ORÇAMENTO!D119</f>
        <v>MURO</v>
      </c>
      <c r="C37" s="172">
        <f>ORÇAMENTO!I119</f>
        <v>72760.649999999994</v>
      </c>
      <c r="D37" s="174">
        <f>ROUND(C37/$C$39,11)</f>
        <v>0.30365113017000001</v>
      </c>
      <c r="E37" s="52">
        <v>0.5</v>
      </c>
      <c r="F37" s="52">
        <v>0.4</v>
      </c>
      <c r="G37" s="74">
        <v>0.1</v>
      </c>
    </row>
    <row r="38" spans="1:7">
      <c r="A38" s="169"/>
      <c r="B38" s="171"/>
      <c r="C38" s="173"/>
      <c r="D38" s="174"/>
      <c r="E38" s="51">
        <f>E37*$C$37</f>
        <v>36380.324999999997</v>
      </c>
      <c r="F38" s="51">
        <f>F37*$C$37</f>
        <v>29104.26</v>
      </c>
      <c r="G38" s="75">
        <f>G37*$C$37</f>
        <v>7276.0649999999996</v>
      </c>
    </row>
    <row r="39" spans="1:7" ht="15.75">
      <c r="A39" s="193" t="s">
        <v>3</v>
      </c>
      <c r="B39" s="194"/>
      <c r="C39" s="47">
        <f>SUM(C15:C38)</f>
        <v>239619.23</v>
      </c>
      <c r="D39" s="48">
        <f>SUM(D15:D38)</f>
        <v>1</v>
      </c>
      <c r="E39" s="195"/>
      <c r="F39" s="196"/>
      <c r="G39" s="197"/>
    </row>
    <row r="40" spans="1:7" ht="15.75">
      <c r="A40" s="199" t="s">
        <v>40</v>
      </c>
      <c r="B40" s="200"/>
      <c r="C40" s="200"/>
      <c r="D40" s="45"/>
      <c r="E40" s="49">
        <f>E20+E18+E16+E22+E26+E38</f>
        <v>108872.515</v>
      </c>
      <c r="F40" s="49">
        <f>F26+F28+F30+F34+F36+F38</f>
        <v>74885.434999999998</v>
      </c>
      <c r="G40" s="76">
        <f>G24+G32+G34+G36+G38</f>
        <v>55861.280000000006</v>
      </c>
    </row>
    <row r="41" spans="1:7" ht="15.75">
      <c r="A41" s="199" t="s">
        <v>41</v>
      </c>
      <c r="B41" s="200"/>
      <c r="C41" s="200"/>
      <c r="D41" s="45"/>
      <c r="E41" s="53">
        <f>E40/$C$39</f>
        <v>0.45435633442274226</v>
      </c>
      <c r="F41" s="53">
        <f>F40/$C$39</f>
        <v>0.31251846940664985</v>
      </c>
      <c r="G41" s="77">
        <f>G40/$C$39</f>
        <v>0.23312519617060787</v>
      </c>
    </row>
    <row r="42" spans="1:7" ht="15.75">
      <c r="A42" s="199" t="s">
        <v>42</v>
      </c>
      <c r="B42" s="200"/>
      <c r="C42" s="200"/>
      <c r="D42" s="45"/>
      <c r="E42" s="54">
        <f>E40</f>
        <v>108872.515</v>
      </c>
      <c r="F42" s="54">
        <f t="shared" ref="F42:G43" si="0">E42+F40</f>
        <v>183757.95</v>
      </c>
      <c r="G42" s="84">
        <f t="shared" si="0"/>
        <v>239619.23</v>
      </c>
    </row>
    <row r="43" spans="1:7" ht="16.5" thickBot="1">
      <c r="A43" s="201" t="s">
        <v>43</v>
      </c>
      <c r="B43" s="202"/>
      <c r="C43" s="202"/>
      <c r="D43" s="46"/>
      <c r="E43" s="50">
        <f>E41</f>
        <v>0.45435633442274226</v>
      </c>
      <c r="F43" s="50">
        <f t="shared" si="0"/>
        <v>0.7668748038293921</v>
      </c>
      <c r="G43" s="78">
        <f t="shared" si="0"/>
        <v>1</v>
      </c>
    </row>
    <row r="44" spans="1:7">
      <c r="A44" s="40"/>
      <c r="B44" s="40"/>
      <c r="C44" s="40"/>
      <c r="D44" s="40"/>
      <c r="E44" s="40"/>
      <c r="F44" s="40"/>
      <c r="G44" s="40"/>
    </row>
    <row r="45" spans="1:7">
      <c r="A45" s="40"/>
      <c r="B45" s="40"/>
      <c r="C45" s="40"/>
      <c r="D45" s="40"/>
      <c r="E45" s="40"/>
      <c r="F45" s="40"/>
      <c r="G45" s="40"/>
    </row>
    <row r="46" spans="1:7">
      <c r="A46" s="41"/>
      <c r="B46" s="40"/>
      <c r="C46" s="40"/>
      <c r="D46" s="40"/>
      <c r="E46" s="40"/>
      <c r="F46" s="40"/>
      <c r="G46" s="40"/>
    </row>
    <row r="47" spans="1:7">
      <c r="A47" s="192"/>
      <c r="B47" s="192"/>
      <c r="C47" s="192"/>
      <c r="D47" s="192"/>
      <c r="E47" s="192"/>
      <c r="F47" s="192"/>
      <c r="G47" s="192"/>
    </row>
    <row r="48" spans="1:7">
      <c r="A48" s="198"/>
      <c r="B48" s="198"/>
      <c r="C48" s="198"/>
      <c r="D48" s="198"/>
      <c r="E48" s="198"/>
      <c r="F48" s="198"/>
      <c r="G48" s="198"/>
    </row>
    <row r="49" spans="1:7">
      <c r="A49" s="192"/>
      <c r="B49" s="192"/>
      <c r="C49" s="192"/>
      <c r="D49" s="192"/>
      <c r="E49" s="192"/>
      <c r="F49" s="192"/>
      <c r="G49" s="192"/>
    </row>
  </sheetData>
  <mergeCells count="69">
    <mergeCell ref="D33:D34"/>
    <mergeCell ref="C33:C34"/>
    <mergeCell ref="B33:B34"/>
    <mergeCell ref="A33:A34"/>
    <mergeCell ref="D35:D36"/>
    <mergeCell ref="C35:C36"/>
    <mergeCell ref="B35:B36"/>
    <mergeCell ref="A35:A36"/>
    <mergeCell ref="D29:D30"/>
    <mergeCell ref="C29:C30"/>
    <mergeCell ref="B29:B30"/>
    <mergeCell ref="A29:A30"/>
    <mergeCell ref="D31:D32"/>
    <mergeCell ref="C31:C32"/>
    <mergeCell ref="B31:B32"/>
    <mergeCell ref="A31:A32"/>
    <mergeCell ref="D25:D26"/>
    <mergeCell ref="C25:C26"/>
    <mergeCell ref="B25:B26"/>
    <mergeCell ref="A25:A26"/>
    <mergeCell ref="D27:D28"/>
    <mergeCell ref="C27:C28"/>
    <mergeCell ref="B27:B28"/>
    <mergeCell ref="A27:A28"/>
    <mergeCell ref="B21:B22"/>
    <mergeCell ref="D23:D24"/>
    <mergeCell ref="C23:C24"/>
    <mergeCell ref="B23:B24"/>
    <mergeCell ref="A23:A24"/>
    <mergeCell ref="B13:B14"/>
    <mergeCell ref="A11:G12"/>
    <mergeCell ref="A13:A14"/>
    <mergeCell ref="B15:B16"/>
    <mergeCell ref="C15:C16"/>
    <mergeCell ref="D15:D16"/>
    <mergeCell ref="C13:C14"/>
    <mergeCell ref="D13:D14"/>
    <mergeCell ref="A47:G47"/>
    <mergeCell ref="A39:B39"/>
    <mergeCell ref="E39:G39"/>
    <mergeCell ref="A48:G48"/>
    <mergeCell ref="A49:G49"/>
    <mergeCell ref="A40:C40"/>
    <mergeCell ref="A41:C41"/>
    <mergeCell ref="A42:C42"/>
    <mergeCell ref="A43:C43"/>
    <mergeCell ref="A1:G6"/>
    <mergeCell ref="A10:G10"/>
    <mergeCell ref="A8:C8"/>
    <mergeCell ref="A9:C9"/>
    <mergeCell ref="D9:G9"/>
    <mergeCell ref="D8:G8"/>
    <mergeCell ref="A7:G7"/>
    <mergeCell ref="A37:A38"/>
    <mergeCell ref="B37:B38"/>
    <mergeCell ref="C37:C38"/>
    <mergeCell ref="D37:D38"/>
    <mergeCell ref="A15:A16"/>
    <mergeCell ref="D19:D20"/>
    <mergeCell ref="B17:B18"/>
    <mergeCell ref="C17:C18"/>
    <mergeCell ref="D17:D18"/>
    <mergeCell ref="A19:A20"/>
    <mergeCell ref="B19:B20"/>
    <mergeCell ref="C19:C20"/>
    <mergeCell ref="A17:A18"/>
    <mergeCell ref="A21:A22"/>
    <mergeCell ref="D21:D22"/>
    <mergeCell ref="C21:C22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69" orientation="landscape" r:id="rId1"/>
  <colBreaks count="1" manualBreakCount="1">
    <brk id="7" max="5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6"/>
  <sheetViews>
    <sheetView tabSelected="1" view="pageBreakPreview" zoomScaleNormal="100" zoomScaleSheetLayoutView="100" workbookViewId="0">
      <selection activeCell="I2" sqref="I2"/>
    </sheetView>
  </sheetViews>
  <sheetFormatPr defaultColWidth="8.85546875" defaultRowHeight="15"/>
  <cols>
    <col min="1" max="1" width="11.140625" bestFit="1" customWidth="1"/>
    <col min="2" max="2" width="8" bestFit="1" customWidth="1"/>
    <col min="3" max="3" width="7.28515625" bestFit="1" customWidth="1"/>
    <col min="4" max="4" width="41.28515625" bestFit="1" customWidth="1"/>
    <col min="5" max="5" width="7.7109375" bestFit="1" customWidth="1"/>
    <col min="6" max="6" width="8.140625" bestFit="1" customWidth="1"/>
    <col min="7" max="7" width="6.85546875" bestFit="1" customWidth="1"/>
    <col min="8" max="8" width="11.5703125" bestFit="1" customWidth="1"/>
    <col min="9" max="9" width="11" bestFit="1" customWidth="1"/>
    <col min="10" max="10" width="22.85546875" customWidth="1"/>
  </cols>
  <sheetData>
    <row r="1" spans="1:10" ht="87" customHeight="1" thickBot="1">
      <c r="A1" s="215"/>
      <c r="B1" s="215"/>
      <c r="C1" s="215"/>
      <c r="D1" s="215"/>
      <c r="E1" s="215"/>
      <c r="F1" s="215"/>
      <c r="G1" s="215"/>
      <c r="H1" s="215"/>
      <c r="I1" s="215"/>
      <c r="J1" s="215"/>
    </row>
    <row r="2" spans="1:10" ht="44.25" customHeight="1" thickTop="1" thickBot="1">
      <c r="A2" s="230" t="s">
        <v>802</v>
      </c>
      <c r="B2" s="181"/>
      <c r="C2" s="181"/>
      <c r="D2" s="181"/>
      <c r="E2" s="181"/>
      <c r="F2" s="181"/>
      <c r="G2" s="182"/>
      <c r="H2" s="138" t="s">
        <v>181</v>
      </c>
      <c r="I2" s="138" t="s">
        <v>801</v>
      </c>
      <c r="J2" s="139">
        <f>ORÇAMENTO!H9</f>
        <v>239619.22999999998</v>
      </c>
    </row>
    <row r="3" spans="1:10" ht="30.75" customHeight="1" thickTop="1" thickBot="1">
      <c r="A3" s="231" t="s">
        <v>803</v>
      </c>
      <c r="B3" s="232"/>
      <c r="C3" s="232"/>
      <c r="D3" s="232"/>
      <c r="E3" s="232"/>
      <c r="F3" s="232"/>
      <c r="G3" s="233"/>
      <c r="H3" s="216" t="s">
        <v>804</v>
      </c>
      <c r="I3" s="217"/>
      <c r="J3" s="218"/>
    </row>
    <row r="4" spans="1:10" ht="41.45" customHeight="1" thickTop="1" thickBot="1">
      <c r="A4" s="230" t="s">
        <v>559</v>
      </c>
      <c r="B4" s="181"/>
      <c r="C4" s="181"/>
      <c r="D4" s="181"/>
      <c r="E4" s="181"/>
      <c r="F4" s="181"/>
      <c r="G4" s="182"/>
      <c r="H4" s="219"/>
      <c r="I4" s="220"/>
      <c r="J4" s="221"/>
    </row>
    <row r="5" spans="1:10" ht="17.45" customHeight="1" thickTop="1">
      <c r="A5" s="209" t="s">
        <v>562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13" t="s">
        <v>307</v>
      </c>
      <c r="B6" s="113"/>
      <c r="C6" s="113"/>
      <c r="D6" s="113" t="s">
        <v>37</v>
      </c>
      <c r="E6" s="113"/>
      <c r="F6" s="211"/>
      <c r="G6" s="211"/>
      <c r="H6" s="114"/>
      <c r="I6" s="113"/>
      <c r="J6" s="115">
        <v>2498.7800000000002</v>
      </c>
    </row>
    <row r="7" spans="1:10" ht="30">
      <c r="A7" s="116" t="s">
        <v>308</v>
      </c>
      <c r="B7" s="117" t="s">
        <v>299</v>
      </c>
      <c r="C7" s="116" t="s">
        <v>300</v>
      </c>
      <c r="D7" s="116" t="s">
        <v>301</v>
      </c>
      <c r="E7" s="212" t="s">
        <v>563</v>
      </c>
      <c r="F7" s="212"/>
      <c r="G7" s="118" t="s">
        <v>302</v>
      </c>
      <c r="H7" s="117" t="s">
        <v>303</v>
      </c>
      <c r="I7" s="117" t="s">
        <v>304</v>
      </c>
      <c r="J7" s="117" t="s">
        <v>306</v>
      </c>
    </row>
    <row r="8" spans="1:10" ht="25.5">
      <c r="A8" s="119" t="s">
        <v>564</v>
      </c>
      <c r="B8" s="120" t="s">
        <v>309</v>
      </c>
      <c r="C8" s="119" t="s">
        <v>183</v>
      </c>
      <c r="D8" s="119" t="s">
        <v>66</v>
      </c>
      <c r="E8" s="213" t="s">
        <v>565</v>
      </c>
      <c r="F8" s="213"/>
      <c r="G8" s="121" t="s">
        <v>5</v>
      </c>
      <c r="H8" s="122">
        <v>1</v>
      </c>
      <c r="I8" s="123">
        <v>191.45</v>
      </c>
      <c r="J8" s="123">
        <v>191.45</v>
      </c>
    </row>
    <row r="9" spans="1:10" ht="25.5">
      <c r="A9" s="124" t="s">
        <v>566</v>
      </c>
      <c r="B9" s="125" t="s">
        <v>567</v>
      </c>
      <c r="C9" s="124" t="s">
        <v>183</v>
      </c>
      <c r="D9" s="124" t="s">
        <v>188</v>
      </c>
      <c r="E9" s="214" t="s">
        <v>565</v>
      </c>
      <c r="F9" s="214"/>
      <c r="G9" s="126" t="s">
        <v>568</v>
      </c>
      <c r="H9" s="127">
        <v>0.4</v>
      </c>
      <c r="I9" s="128">
        <v>24.43</v>
      </c>
      <c r="J9" s="128">
        <v>9.77</v>
      </c>
    </row>
    <row r="10" spans="1:10" ht="25.5">
      <c r="A10" s="124" t="s">
        <v>566</v>
      </c>
      <c r="B10" s="125" t="s">
        <v>569</v>
      </c>
      <c r="C10" s="124" t="s">
        <v>183</v>
      </c>
      <c r="D10" s="124" t="s">
        <v>190</v>
      </c>
      <c r="E10" s="214" t="s">
        <v>565</v>
      </c>
      <c r="F10" s="214"/>
      <c r="G10" s="126" t="s">
        <v>568</v>
      </c>
      <c r="H10" s="127">
        <v>0.4</v>
      </c>
      <c r="I10" s="128">
        <v>19.940000000000001</v>
      </c>
      <c r="J10" s="128">
        <v>7.97</v>
      </c>
    </row>
    <row r="11" spans="1:10" ht="25.5">
      <c r="A11" s="129" t="s">
        <v>570</v>
      </c>
      <c r="B11" s="130" t="s">
        <v>571</v>
      </c>
      <c r="C11" s="129" t="s">
        <v>183</v>
      </c>
      <c r="D11" s="129" t="s">
        <v>186</v>
      </c>
      <c r="E11" s="227" t="s">
        <v>572</v>
      </c>
      <c r="F11" s="227"/>
      <c r="G11" s="131" t="s">
        <v>187</v>
      </c>
      <c r="H11" s="132">
        <v>0.1</v>
      </c>
      <c r="I11" s="133">
        <v>17.149999999999999</v>
      </c>
      <c r="J11" s="133">
        <v>1.71</v>
      </c>
    </row>
    <row r="12" spans="1:10" ht="25.5">
      <c r="A12" s="129" t="s">
        <v>570</v>
      </c>
      <c r="B12" s="130" t="s">
        <v>573</v>
      </c>
      <c r="C12" s="129" t="s">
        <v>183</v>
      </c>
      <c r="D12" s="129" t="s">
        <v>184</v>
      </c>
      <c r="E12" s="227" t="s">
        <v>572</v>
      </c>
      <c r="F12" s="227"/>
      <c r="G12" s="131" t="s">
        <v>185</v>
      </c>
      <c r="H12" s="132">
        <v>0.41</v>
      </c>
      <c r="I12" s="133">
        <v>200</v>
      </c>
      <c r="J12" s="133">
        <v>82</v>
      </c>
    </row>
    <row r="13" spans="1:10" ht="25.5">
      <c r="A13" s="129" t="s">
        <v>570</v>
      </c>
      <c r="B13" s="130" t="s">
        <v>574</v>
      </c>
      <c r="C13" s="129" t="s">
        <v>183</v>
      </c>
      <c r="D13" s="129" t="s">
        <v>182</v>
      </c>
      <c r="E13" s="227" t="s">
        <v>572</v>
      </c>
      <c r="F13" s="227"/>
      <c r="G13" s="131" t="s">
        <v>5</v>
      </c>
      <c r="H13" s="132">
        <v>1</v>
      </c>
      <c r="I13" s="133">
        <v>90</v>
      </c>
      <c r="J13" s="133">
        <v>90</v>
      </c>
    </row>
    <row r="14" spans="1:10" ht="38.25">
      <c r="A14" s="134"/>
      <c r="B14" s="134"/>
      <c r="C14" s="134"/>
      <c r="D14" s="134"/>
      <c r="E14" s="134" t="s">
        <v>575</v>
      </c>
      <c r="F14" s="135">
        <v>11.52</v>
      </c>
      <c r="G14" s="134" t="s">
        <v>576</v>
      </c>
      <c r="H14" s="135">
        <v>0</v>
      </c>
      <c r="I14" s="134" t="s">
        <v>577</v>
      </c>
      <c r="J14" s="135">
        <v>11.52</v>
      </c>
    </row>
    <row r="15" spans="1:10" ht="38.25">
      <c r="A15" s="134"/>
      <c r="B15" s="134"/>
      <c r="C15" s="134"/>
      <c r="D15" s="134"/>
      <c r="E15" s="134" t="s">
        <v>578</v>
      </c>
      <c r="F15" s="135">
        <v>57.24</v>
      </c>
      <c r="G15" s="134"/>
      <c r="H15" s="222" t="s">
        <v>579</v>
      </c>
      <c r="I15" s="222"/>
      <c r="J15" s="135">
        <v>248.69</v>
      </c>
    </row>
    <row r="16" spans="1:10" ht="26.25" thickBot="1">
      <c r="A16" s="111"/>
      <c r="B16" s="111"/>
      <c r="C16" s="111"/>
      <c r="D16" s="111"/>
      <c r="E16" s="111"/>
      <c r="F16" s="111"/>
      <c r="G16" s="111" t="s">
        <v>580</v>
      </c>
      <c r="H16" s="136">
        <v>6</v>
      </c>
      <c r="I16" s="111" t="s">
        <v>581</v>
      </c>
      <c r="J16" s="112">
        <v>1492.14</v>
      </c>
    </row>
    <row r="17" spans="1:10" ht="15.75" thickTop="1">
      <c r="A17" s="137"/>
      <c r="B17" s="137"/>
      <c r="C17" s="137"/>
      <c r="D17" s="137"/>
      <c r="E17" s="137"/>
      <c r="F17" s="137"/>
      <c r="G17" s="137"/>
      <c r="H17" s="137"/>
      <c r="I17" s="137"/>
      <c r="J17" s="137"/>
    </row>
    <row r="18" spans="1:10" ht="30">
      <c r="A18" s="116" t="s">
        <v>310</v>
      </c>
      <c r="B18" s="117" t="s">
        <v>299</v>
      </c>
      <c r="C18" s="116" t="s">
        <v>300</v>
      </c>
      <c r="D18" s="116" t="s">
        <v>301</v>
      </c>
      <c r="E18" s="212" t="s">
        <v>563</v>
      </c>
      <c r="F18" s="212"/>
      <c r="G18" s="118" t="s">
        <v>302</v>
      </c>
      <c r="H18" s="117" t="s">
        <v>303</v>
      </c>
      <c r="I18" s="117" t="s">
        <v>304</v>
      </c>
      <c r="J18" s="117" t="s">
        <v>306</v>
      </c>
    </row>
    <row r="19" spans="1:10" ht="25.5">
      <c r="A19" s="119" t="s">
        <v>564</v>
      </c>
      <c r="B19" s="120" t="s">
        <v>311</v>
      </c>
      <c r="C19" s="119" t="s">
        <v>183</v>
      </c>
      <c r="D19" s="119" t="s">
        <v>67</v>
      </c>
      <c r="E19" s="213" t="s">
        <v>565</v>
      </c>
      <c r="F19" s="213"/>
      <c r="G19" s="121" t="s">
        <v>5</v>
      </c>
      <c r="H19" s="122">
        <v>1</v>
      </c>
      <c r="I19" s="123">
        <v>4.9800000000000004</v>
      </c>
      <c r="J19" s="123">
        <v>4.9800000000000004</v>
      </c>
    </row>
    <row r="20" spans="1:10" ht="25.5">
      <c r="A20" s="124" t="s">
        <v>566</v>
      </c>
      <c r="B20" s="125" t="s">
        <v>569</v>
      </c>
      <c r="C20" s="124" t="s">
        <v>183</v>
      </c>
      <c r="D20" s="124" t="s">
        <v>190</v>
      </c>
      <c r="E20" s="214" t="s">
        <v>565</v>
      </c>
      <c r="F20" s="214"/>
      <c r="G20" s="126" t="s">
        <v>568</v>
      </c>
      <c r="H20" s="127">
        <v>0.25</v>
      </c>
      <c r="I20" s="128">
        <v>19.940000000000001</v>
      </c>
      <c r="J20" s="128">
        <v>4.9800000000000004</v>
      </c>
    </row>
    <row r="21" spans="1:10" ht="38.25">
      <c r="A21" s="134"/>
      <c r="B21" s="134"/>
      <c r="C21" s="134"/>
      <c r="D21" s="134"/>
      <c r="E21" s="134" t="s">
        <v>575</v>
      </c>
      <c r="F21" s="135">
        <v>3.03</v>
      </c>
      <c r="G21" s="134" t="s">
        <v>576</v>
      </c>
      <c r="H21" s="135">
        <v>0</v>
      </c>
      <c r="I21" s="134" t="s">
        <v>577</v>
      </c>
      <c r="J21" s="135">
        <v>3.03</v>
      </c>
    </row>
    <row r="22" spans="1:10" ht="38.25">
      <c r="A22" s="134"/>
      <c r="B22" s="134"/>
      <c r="C22" s="134"/>
      <c r="D22" s="134"/>
      <c r="E22" s="134" t="s">
        <v>578</v>
      </c>
      <c r="F22" s="135">
        <v>1.48</v>
      </c>
      <c r="G22" s="134"/>
      <c r="H22" s="222" t="s">
        <v>579</v>
      </c>
      <c r="I22" s="222"/>
      <c r="J22" s="135">
        <v>6.46</v>
      </c>
    </row>
    <row r="23" spans="1:10" ht="26.25" thickBot="1">
      <c r="A23" s="111"/>
      <c r="B23" s="111"/>
      <c r="C23" s="111"/>
      <c r="D23" s="111"/>
      <c r="E23" s="111"/>
      <c r="F23" s="111"/>
      <c r="G23" s="111" t="s">
        <v>580</v>
      </c>
      <c r="H23" s="136">
        <v>96</v>
      </c>
      <c r="I23" s="111" t="s">
        <v>581</v>
      </c>
      <c r="J23" s="112">
        <v>620.16</v>
      </c>
    </row>
    <row r="24" spans="1:10" ht="15.75" thickTop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</row>
    <row r="25" spans="1:10" ht="30">
      <c r="A25" s="116" t="s">
        <v>312</v>
      </c>
      <c r="B25" s="117" t="s">
        <v>299</v>
      </c>
      <c r="C25" s="116" t="s">
        <v>300</v>
      </c>
      <c r="D25" s="116" t="s">
        <v>301</v>
      </c>
      <c r="E25" s="212" t="s">
        <v>563</v>
      </c>
      <c r="F25" s="212"/>
      <c r="G25" s="118" t="s">
        <v>302</v>
      </c>
      <c r="H25" s="117" t="s">
        <v>303</v>
      </c>
      <c r="I25" s="117" t="s">
        <v>304</v>
      </c>
      <c r="J25" s="117" t="s">
        <v>306</v>
      </c>
    </row>
    <row r="26" spans="1:10" ht="25.5">
      <c r="A26" s="119" t="s">
        <v>564</v>
      </c>
      <c r="B26" s="120" t="s">
        <v>313</v>
      </c>
      <c r="C26" s="119" t="s">
        <v>183</v>
      </c>
      <c r="D26" s="119" t="s">
        <v>68</v>
      </c>
      <c r="E26" s="223" t="s">
        <v>565</v>
      </c>
      <c r="F26" s="224"/>
      <c r="G26" s="121" t="s">
        <v>5</v>
      </c>
      <c r="H26" s="122">
        <v>1</v>
      </c>
      <c r="I26" s="123">
        <v>5.77</v>
      </c>
      <c r="J26" s="123">
        <v>5.77</v>
      </c>
    </row>
    <row r="27" spans="1:10" ht="25.5">
      <c r="A27" s="124" t="s">
        <v>566</v>
      </c>
      <c r="B27" s="125" t="s">
        <v>567</v>
      </c>
      <c r="C27" s="124" t="s">
        <v>183</v>
      </c>
      <c r="D27" s="124" t="s">
        <v>188</v>
      </c>
      <c r="E27" s="225" t="s">
        <v>565</v>
      </c>
      <c r="F27" s="226"/>
      <c r="G27" s="126" t="s">
        <v>568</v>
      </c>
      <c r="H27" s="127">
        <v>7.0000000000000007E-2</v>
      </c>
      <c r="I27" s="128">
        <v>24.43</v>
      </c>
      <c r="J27" s="128">
        <v>1.71</v>
      </c>
    </row>
    <row r="28" spans="1:10" ht="25.5">
      <c r="A28" s="124" t="s">
        <v>566</v>
      </c>
      <c r="B28" s="125" t="s">
        <v>569</v>
      </c>
      <c r="C28" s="124" t="s">
        <v>183</v>
      </c>
      <c r="D28" s="124" t="s">
        <v>190</v>
      </c>
      <c r="E28" s="225" t="s">
        <v>565</v>
      </c>
      <c r="F28" s="226"/>
      <c r="G28" s="126" t="s">
        <v>568</v>
      </c>
      <c r="H28" s="127">
        <v>0.05</v>
      </c>
      <c r="I28" s="128">
        <v>19.940000000000001</v>
      </c>
      <c r="J28" s="128">
        <v>0.99</v>
      </c>
    </row>
    <row r="29" spans="1:10" ht="25.5">
      <c r="A29" s="129" t="s">
        <v>570</v>
      </c>
      <c r="B29" s="130" t="s">
        <v>573</v>
      </c>
      <c r="C29" s="129" t="s">
        <v>183</v>
      </c>
      <c r="D29" s="129" t="s">
        <v>184</v>
      </c>
      <c r="E29" s="228" t="s">
        <v>572</v>
      </c>
      <c r="F29" s="229"/>
      <c r="G29" s="131" t="s">
        <v>185</v>
      </c>
      <c r="H29" s="132">
        <v>0.01</v>
      </c>
      <c r="I29" s="133">
        <v>200</v>
      </c>
      <c r="J29" s="133">
        <v>2</v>
      </c>
    </row>
    <row r="30" spans="1:10" ht="25.5">
      <c r="A30" s="129" t="s">
        <v>570</v>
      </c>
      <c r="B30" s="130" t="s">
        <v>582</v>
      </c>
      <c r="C30" s="129" t="s">
        <v>183</v>
      </c>
      <c r="D30" s="129" t="s">
        <v>193</v>
      </c>
      <c r="E30" s="228" t="s">
        <v>572</v>
      </c>
      <c r="F30" s="229"/>
      <c r="G30" s="131" t="s">
        <v>185</v>
      </c>
      <c r="H30" s="132">
        <v>0.01</v>
      </c>
      <c r="I30" s="133">
        <v>90</v>
      </c>
      <c r="J30" s="133">
        <v>0.9</v>
      </c>
    </row>
    <row r="31" spans="1:10" ht="25.5">
      <c r="A31" s="129" t="s">
        <v>570</v>
      </c>
      <c r="B31" s="130" t="s">
        <v>583</v>
      </c>
      <c r="C31" s="129" t="s">
        <v>183</v>
      </c>
      <c r="D31" s="129" t="s">
        <v>191</v>
      </c>
      <c r="E31" s="228" t="s">
        <v>572</v>
      </c>
      <c r="F31" s="229"/>
      <c r="G31" s="131" t="s">
        <v>187</v>
      </c>
      <c r="H31" s="132">
        <v>3.0000000000000001E-3</v>
      </c>
      <c r="I31" s="133">
        <v>17.2</v>
      </c>
      <c r="J31" s="133">
        <v>0.05</v>
      </c>
    </row>
    <row r="32" spans="1:10" ht="25.5">
      <c r="A32" s="129" t="s">
        <v>570</v>
      </c>
      <c r="B32" s="130" t="s">
        <v>584</v>
      </c>
      <c r="C32" s="129" t="s">
        <v>183</v>
      </c>
      <c r="D32" s="129" t="s">
        <v>192</v>
      </c>
      <c r="E32" s="228" t="s">
        <v>572</v>
      </c>
      <c r="F32" s="229"/>
      <c r="G32" s="131" t="s">
        <v>187</v>
      </c>
      <c r="H32" s="132">
        <v>2E-3</v>
      </c>
      <c r="I32" s="133">
        <v>12.09</v>
      </c>
      <c r="J32" s="133">
        <v>0.02</v>
      </c>
    </row>
    <row r="33" spans="1:10" ht="25.5">
      <c r="A33" s="129" t="s">
        <v>570</v>
      </c>
      <c r="B33" s="130" t="s">
        <v>585</v>
      </c>
      <c r="C33" s="129" t="s">
        <v>183</v>
      </c>
      <c r="D33" s="129" t="s">
        <v>194</v>
      </c>
      <c r="E33" s="228" t="s">
        <v>572</v>
      </c>
      <c r="F33" s="229"/>
      <c r="G33" s="131" t="s">
        <v>195</v>
      </c>
      <c r="H33" s="132">
        <v>0.01</v>
      </c>
      <c r="I33" s="133">
        <v>10.5</v>
      </c>
      <c r="J33" s="133">
        <v>0.1</v>
      </c>
    </row>
    <row r="34" spans="1:10" ht="38.25">
      <c r="A34" s="134"/>
      <c r="B34" s="134"/>
      <c r="C34" s="134"/>
      <c r="D34" s="134"/>
      <c r="E34" s="134" t="s">
        <v>575</v>
      </c>
      <c r="F34" s="135">
        <v>1.76</v>
      </c>
      <c r="G34" s="134" t="s">
        <v>576</v>
      </c>
      <c r="H34" s="135">
        <v>0</v>
      </c>
      <c r="I34" s="134" t="s">
        <v>577</v>
      </c>
      <c r="J34" s="135">
        <v>1.76</v>
      </c>
    </row>
    <row r="35" spans="1:10" ht="38.25">
      <c r="A35" s="134"/>
      <c r="B35" s="134"/>
      <c r="C35" s="134"/>
      <c r="D35" s="134"/>
      <c r="E35" s="134" t="s">
        <v>578</v>
      </c>
      <c r="F35" s="135">
        <v>1.72</v>
      </c>
      <c r="G35" s="134"/>
      <c r="H35" s="222" t="s">
        <v>579</v>
      </c>
      <c r="I35" s="222"/>
      <c r="J35" s="135">
        <v>7.49</v>
      </c>
    </row>
    <row r="36" spans="1:10" ht="26.25" thickBot="1">
      <c r="A36" s="111"/>
      <c r="B36" s="111"/>
      <c r="C36" s="111"/>
      <c r="D36" s="111"/>
      <c r="E36" s="111"/>
      <c r="F36" s="111"/>
      <c r="G36" s="111" t="s">
        <v>580</v>
      </c>
      <c r="H36" s="136">
        <v>51.6</v>
      </c>
      <c r="I36" s="111" t="s">
        <v>581</v>
      </c>
      <c r="J36" s="112">
        <v>386.48</v>
      </c>
    </row>
    <row r="37" spans="1:10" ht="15.75" thickTop="1">
      <c r="A37" s="137"/>
      <c r="B37" s="137"/>
      <c r="C37" s="137"/>
      <c r="D37" s="137"/>
      <c r="E37" s="137"/>
      <c r="F37" s="137"/>
      <c r="G37" s="137"/>
      <c r="H37" s="137"/>
      <c r="I37" s="137"/>
      <c r="J37" s="137"/>
    </row>
    <row r="38" spans="1:10">
      <c r="A38" s="113" t="s">
        <v>314</v>
      </c>
      <c r="B38" s="113"/>
      <c r="C38" s="113"/>
      <c r="D38" s="113" t="s">
        <v>45</v>
      </c>
      <c r="E38" s="113"/>
      <c r="F38" s="211"/>
      <c r="G38" s="211"/>
      <c r="H38" s="114"/>
      <c r="I38" s="113"/>
      <c r="J38" s="115">
        <v>2037.58</v>
      </c>
    </row>
    <row r="39" spans="1:10" ht="30">
      <c r="A39" s="116" t="s">
        <v>315</v>
      </c>
      <c r="B39" s="117" t="s">
        <v>299</v>
      </c>
      <c r="C39" s="116" t="s">
        <v>300</v>
      </c>
      <c r="D39" s="116" t="s">
        <v>301</v>
      </c>
      <c r="E39" s="212" t="s">
        <v>563</v>
      </c>
      <c r="F39" s="212"/>
      <c r="G39" s="118" t="s">
        <v>302</v>
      </c>
      <c r="H39" s="117" t="s">
        <v>303</v>
      </c>
      <c r="I39" s="117" t="s">
        <v>304</v>
      </c>
      <c r="J39" s="117" t="s">
        <v>306</v>
      </c>
    </row>
    <row r="40" spans="1:10" ht="25.5">
      <c r="A40" s="119" t="s">
        <v>564</v>
      </c>
      <c r="B40" s="120" t="s">
        <v>316</v>
      </c>
      <c r="C40" s="119" t="s">
        <v>183</v>
      </c>
      <c r="D40" s="119" t="s">
        <v>69</v>
      </c>
      <c r="E40" s="213" t="s">
        <v>565</v>
      </c>
      <c r="F40" s="213"/>
      <c r="G40" s="121" t="s">
        <v>7</v>
      </c>
      <c r="H40" s="122">
        <v>1</v>
      </c>
      <c r="I40" s="123">
        <v>79.760000000000005</v>
      </c>
      <c r="J40" s="123">
        <v>79.760000000000005</v>
      </c>
    </row>
    <row r="41" spans="1:10" ht="25.5">
      <c r="A41" s="124" t="s">
        <v>566</v>
      </c>
      <c r="B41" s="125" t="s">
        <v>569</v>
      </c>
      <c r="C41" s="124" t="s">
        <v>183</v>
      </c>
      <c r="D41" s="124" t="s">
        <v>190</v>
      </c>
      <c r="E41" s="214" t="s">
        <v>565</v>
      </c>
      <c r="F41" s="214"/>
      <c r="G41" s="126" t="s">
        <v>568</v>
      </c>
      <c r="H41" s="127">
        <v>4</v>
      </c>
      <c r="I41" s="128">
        <v>19.940000000000001</v>
      </c>
      <c r="J41" s="128">
        <v>79.760000000000005</v>
      </c>
    </row>
    <row r="42" spans="1:10" ht="38.25">
      <c r="A42" s="134"/>
      <c r="B42" s="134"/>
      <c r="C42" s="134"/>
      <c r="D42" s="134"/>
      <c r="E42" s="134" t="s">
        <v>575</v>
      </c>
      <c r="F42" s="135">
        <v>48.6</v>
      </c>
      <c r="G42" s="134" t="s">
        <v>576</v>
      </c>
      <c r="H42" s="135">
        <v>0</v>
      </c>
      <c r="I42" s="134" t="s">
        <v>577</v>
      </c>
      <c r="J42" s="135">
        <v>48.6</v>
      </c>
    </row>
    <row r="43" spans="1:10" ht="38.25">
      <c r="A43" s="134"/>
      <c r="B43" s="134"/>
      <c r="C43" s="134"/>
      <c r="D43" s="134"/>
      <c r="E43" s="134" t="s">
        <v>578</v>
      </c>
      <c r="F43" s="135">
        <v>23.84</v>
      </c>
      <c r="G43" s="134"/>
      <c r="H43" s="222" t="s">
        <v>579</v>
      </c>
      <c r="I43" s="222"/>
      <c r="J43" s="135">
        <v>103.6</v>
      </c>
    </row>
    <row r="44" spans="1:10" ht="26.25" thickBot="1">
      <c r="A44" s="111"/>
      <c r="B44" s="111"/>
      <c r="C44" s="111"/>
      <c r="D44" s="111"/>
      <c r="E44" s="111"/>
      <c r="F44" s="111"/>
      <c r="G44" s="111" t="s">
        <v>580</v>
      </c>
      <c r="H44" s="136">
        <v>4.88</v>
      </c>
      <c r="I44" s="111" t="s">
        <v>581</v>
      </c>
      <c r="J44" s="112">
        <v>505.56</v>
      </c>
    </row>
    <row r="45" spans="1:10" ht="15.75" thickTop="1">
      <c r="A45" s="137"/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0" ht="30">
      <c r="A46" s="116" t="s">
        <v>317</v>
      </c>
      <c r="B46" s="117" t="s">
        <v>299</v>
      </c>
      <c r="C46" s="116" t="s">
        <v>300</v>
      </c>
      <c r="D46" s="116" t="s">
        <v>301</v>
      </c>
      <c r="E46" s="212" t="s">
        <v>563</v>
      </c>
      <c r="F46" s="212"/>
      <c r="G46" s="118" t="s">
        <v>302</v>
      </c>
      <c r="H46" s="117" t="s">
        <v>303</v>
      </c>
      <c r="I46" s="117" t="s">
        <v>304</v>
      </c>
      <c r="J46" s="117" t="s">
        <v>306</v>
      </c>
    </row>
    <row r="47" spans="1:10" ht="25.5">
      <c r="A47" s="119" t="s">
        <v>564</v>
      </c>
      <c r="B47" s="120" t="s">
        <v>318</v>
      </c>
      <c r="C47" s="119" t="s">
        <v>183</v>
      </c>
      <c r="D47" s="119" t="s">
        <v>319</v>
      </c>
      <c r="E47" s="213" t="s">
        <v>565</v>
      </c>
      <c r="F47" s="213"/>
      <c r="G47" s="121" t="s">
        <v>7</v>
      </c>
      <c r="H47" s="122">
        <v>1</v>
      </c>
      <c r="I47" s="123">
        <v>172.43</v>
      </c>
      <c r="J47" s="123">
        <v>172.43</v>
      </c>
    </row>
    <row r="48" spans="1:10" ht="25.5">
      <c r="A48" s="124" t="s">
        <v>566</v>
      </c>
      <c r="B48" s="125" t="s">
        <v>569</v>
      </c>
      <c r="C48" s="124" t="s">
        <v>183</v>
      </c>
      <c r="D48" s="124" t="s">
        <v>190</v>
      </c>
      <c r="E48" s="214" t="s">
        <v>565</v>
      </c>
      <c r="F48" s="214"/>
      <c r="G48" s="126" t="s">
        <v>568</v>
      </c>
      <c r="H48" s="127">
        <v>3</v>
      </c>
      <c r="I48" s="128">
        <v>19.940000000000001</v>
      </c>
      <c r="J48" s="128">
        <v>59.82</v>
      </c>
    </row>
    <row r="49" spans="1:10" ht="25.5">
      <c r="A49" s="129" t="s">
        <v>570</v>
      </c>
      <c r="B49" s="130" t="s">
        <v>586</v>
      </c>
      <c r="C49" s="129" t="s">
        <v>183</v>
      </c>
      <c r="D49" s="129" t="s">
        <v>196</v>
      </c>
      <c r="E49" s="227" t="s">
        <v>587</v>
      </c>
      <c r="F49" s="227"/>
      <c r="G49" s="131" t="s">
        <v>189</v>
      </c>
      <c r="H49" s="132">
        <v>0.3</v>
      </c>
      <c r="I49" s="133">
        <v>3.86</v>
      </c>
      <c r="J49" s="133">
        <v>1.1499999999999999</v>
      </c>
    </row>
    <row r="50" spans="1:10" ht="25.5">
      <c r="A50" s="129" t="s">
        <v>570</v>
      </c>
      <c r="B50" s="130" t="s">
        <v>588</v>
      </c>
      <c r="C50" s="129" t="s">
        <v>183</v>
      </c>
      <c r="D50" s="129" t="s">
        <v>197</v>
      </c>
      <c r="E50" s="227" t="s">
        <v>572</v>
      </c>
      <c r="F50" s="227"/>
      <c r="G50" s="131" t="s">
        <v>7</v>
      </c>
      <c r="H50" s="132">
        <v>1.25</v>
      </c>
      <c r="I50" s="133">
        <v>89.17</v>
      </c>
      <c r="J50" s="133">
        <v>111.46</v>
      </c>
    </row>
    <row r="51" spans="1:10" ht="38.25">
      <c r="A51" s="134"/>
      <c r="B51" s="134"/>
      <c r="C51" s="134"/>
      <c r="D51" s="134"/>
      <c r="E51" s="134" t="s">
        <v>575</v>
      </c>
      <c r="F51" s="135">
        <v>36.450000000000003</v>
      </c>
      <c r="G51" s="134" t="s">
        <v>576</v>
      </c>
      <c r="H51" s="135">
        <v>0</v>
      </c>
      <c r="I51" s="134" t="s">
        <v>577</v>
      </c>
      <c r="J51" s="135">
        <v>36.450000000000003</v>
      </c>
    </row>
    <row r="52" spans="1:10" ht="38.25">
      <c r="A52" s="134"/>
      <c r="B52" s="134"/>
      <c r="C52" s="134"/>
      <c r="D52" s="134"/>
      <c r="E52" s="134" t="s">
        <v>578</v>
      </c>
      <c r="F52" s="135">
        <v>51.55</v>
      </c>
      <c r="G52" s="134"/>
      <c r="H52" s="222" t="s">
        <v>579</v>
      </c>
      <c r="I52" s="222"/>
      <c r="J52" s="135">
        <v>223.98</v>
      </c>
    </row>
    <row r="53" spans="1:10" ht="26.25" thickBot="1">
      <c r="A53" s="111"/>
      <c r="B53" s="111"/>
      <c r="C53" s="111"/>
      <c r="D53" s="111"/>
      <c r="E53" s="111"/>
      <c r="F53" s="111"/>
      <c r="G53" s="111" t="s">
        <v>580</v>
      </c>
      <c r="H53" s="136">
        <v>6.84</v>
      </c>
      <c r="I53" s="111" t="s">
        <v>581</v>
      </c>
      <c r="J53" s="112">
        <v>1532.02</v>
      </c>
    </row>
    <row r="54" spans="1:10" ht="15.75" thickTop="1">
      <c r="A54" s="137"/>
      <c r="B54" s="137"/>
      <c r="C54" s="137"/>
      <c r="D54" s="137"/>
      <c r="E54" s="137"/>
      <c r="F54" s="137"/>
      <c r="G54" s="137"/>
      <c r="H54" s="137"/>
      <c r="I54" s="137"/>
      <c r="J54" s="137"/>
    </row>
    <row r="55" spans="1:10">
      <c r="A55" s="113" t="s">
        <v>320</v>
      </c>
      <c r="B55" s="113"/>
      <c r="C55" s="113"/>
      <c r="D55" s="113" t="s">
        <v>70</v>
      </c>
      <c r="E55" s="113"/>
      <c r="F55" s="211"/>
      <c r="G55" s="211"/>
      <c r="H55" s="114"/>
      <c r="I55" s="113"/>
      <c r="J55" s="115">
        <v>14476.29</v>
      </c>
    </row>
    <row r="56" spans="1:10">
      <c r="A56" s="113" t="s">
        <v>321</v>
      </c>
      <c r="B56" s="113"/>
      <c r="C56" s="113"/>
      <c r="D56" s="113" t="s">
        <v>71</v>
      </c>
      <c r="E56" s="113"/>
      <c r="F56" s="211"/>
      <c r="G56" s="211"/>
      <c r="H56" s="114"/>
      <c r="I56" s="113"/>
      <c r="J56" s="115">
        <v>6671.65</v>
      </c>
    </row>
    <row r="57" spans="1:10" ht="30">
      <c r="A57" s="116" t="s">
        <v>322</v>
      </c>
      <c r="B57" s="117" t="s">
        <v>299</v>
      </c>
      <c r="C57" s="116" t="s">
        <v>300</v>
      </c>
      <c r="D57" s="116" t="s">
        <v>301</v>
      </c>
      <c r="E57" s="212" t="s">
        <v>563</v>
      </c>
      <c r="F57" s="212"/>
      <c r="G57" s="118" t="s">
        <v>302</v>
      </c>
      <c r="H57" s="117" t="s">
        <v>303</v>
      </c>
      <c r="I57" s="117" t="s">
        <v>304</v>
      </c>
      <c r="J57" s="117" t="s">
        <v>306</v>
      </c>
    </row>
    <row r="58" spans="1:10" ht="25.5">
      <c r="A58" s="119" t="s">
        <v>564</v>
      </c>
      <c r="B58" s="120" t="s">
        <v>323</v>
      </c>
      <c r="C58" s="119" t="s">
        <v>183</v>
      </c>
      <c r="D58" s="119" t="s">
        <v>72</v>
      </c>
      <c r="E58" s="213" t="s">
        <v>565</v>
      </c>
      <c r="F58" s="213"/>
      <c r="G58" s="121" t="s">
        <v>7</v>
      </c>
      <c r="H58" s="122">
        <v>1</v>
      </c>
      <c r="I58" s="123">
        <v>3406.5</v>
      </c>
      <c r="J58" s="123">
        <v>3406.5</v>
      </c>
    </row>
    <row r="59" spans="1:10" ht="25.5">
      <c r="A59" s="124" t="s">
        <v>566</v>
      </c>
      <c r="B59" s="125" t="s">
        <v>589</v>
      </c>
      <c r="C59" s="124" t="s">
        <v>183</v>
      </c>
      <c r="D59" s="124" t="s">
        <v>198</v>
      </c>
      <c r="E59" s="214" t="s">
        <v>565</v>
      </c>
      <c r="F59" s="214"/>
      <c r="G59" s="126" t="s">
        <v>590</v>
      </c>
      <c r="H59" s="127">
        <v>60</v>
      </c>
      <c r="I59" s="128">
        <v>13.03</v>
      </c>
      <c r="J59" s="128">
        <v>781.8</v>
      </c>
    </row>
    <row r="60" spans="1:10" ht="25.5">
      <c r="A60" s="124" t="s">
        <v>566</v>
      </c>
      <c r="B60" s="125" t="s">
        <v>591</v>
      </c>
      <c r="C60" s="124" t="s">
        <v>183</v>
      </c>
      <c r="D60" s="124" t="s">
        <v>592</v>
      </c>
      <c r="E60" s="214" t="s">
        <v>565</v>
      </c>
      <c r="F60" s="214"/>
      <c r="G60" s="126" t="s">
        <v>5</v>
      </c>
      <c r="H60" s="127">
        <v>12</v>
      </c>
      <c r="I60" s="128">
        <v>139.08000000000001</v>
      </c>
      <c r="J60" s="128">
        <v>1668.96</v>
      </c>
    </row>
    <row r="61" spans="1:10" ht="25.5">
      <c r="A61" s="124" t="s">
        <v>566</v>
      </c>
      <c r="B61" s="125" t="s">
        <v>593</v>
      </c>
      <c r="C61" s="124" t="s">
        <v>183</v>
      </c>
      <c r="D61" s="124" t="s">
        <v>290</v>
      </c>
      <c r="E61" s="214" t="s">
        <v>565</v>
      </c>
      <c r="F61" s="214"/>
      <c r="G61" s="126" t="s">
        <v>7</v>
      </c>
      <c r="H61" s="127">
        <v>1</v>
      </c>
      <c r="I61" s="128">
        <v>955.74</v>
      </c>
      <c r="J61" s="128">
        <v>955.74</v>
      </c>
    </row>
    <row r="62" spans="1:10" ht="38.25">
      <c r="A62" s="134"/>
      <c r="B62" s="134"/>
      <c r="C62" s="134"/>
      <c r="D62" s="134"/>
      <c r="E62" s="134" t="s">
        <v>575</v>
      </c>
      <c r="F62" s="135">
        <v>938.33</v>
      </c>
      <c r="G62" s="134" t="s">
        <v>576</v>
      </c>
      <c r="H62" s="135">
        <v>0</v>
      </c>
      <c r="I62" s="134" t="s">
        <v>577</v>
      </c>
      <c r="J62" s="135">
        <v>938.33000000000015</v>
      </c>
    </row>
    <row r="63" spans="1:10" ht="38.25">
      <c r="A63" s="134"/>
      <c r="B63" s="134"/>
      <c r="C63" s="134"/>
      <c r="D63" s="134"/>
      <c r="E63" s="134" t="s">
        <v>578</v>
      </c>
      <c r="F63" s="135">
        <v>1018.54</v>
      </c>
      <c r="G63" s="134"/>
      <c r="H63" s="222" t="s">
        <v>579</v>
      </c>
      <c r="I63" s="222"/>
      <c r="J63" s="135">
        <v>4425.04</v>
      </c>
    </row>
    <row r="64" spans="1:10" ht="26.25" thickBot="1">
      <c r="A64" s="111"/>
      <c r="B64" s="111"/>
      <c r="C64" s="111"/>
      <c r="D64" s="111"/>
      <c r="E64" s="111"/>
      <c r="F64" s="111"/>
      <c r="G64" s="111" t="s">
        <v>580</v>
      </c>
      <c r="H64" s="136">
        <v>0.32</v>
      </c>
      <c r="I64" s="111" t="s">
        <v>581</v>
      </c>
      <c r="J64" s="112">
        <v>1416.01</v>
      </c>
    </row>
    <row r="65" spans="1:10" ht="15.75" thickTop="1">
      <c r="A65" s="137"/>
      <c r="B65" s="137"/>
      <c r="C65" s="137"/>
      <c r="D65" s="137"/>
      <c r="E65" s="137"/>
      <c r="F65" s="137"/>
      <c r="G65" s="137"/>
      <c r="H65" s="137"/>
      <c r="I65" s="137"/>
      <c r="J65" s="137"/>
    </row>
    <row r="66" spans="1:10" ht="30">
      <c r="A66" s="116" t="s">
        <v>324</v>
      </c>
      <c r="B66" s="117" t="s">
        <v>299</v>
      </c>
      <c r="C66" s="116" t="s">
        <v>300</v>
      </c>
      <c r="D66" s="116" t="s">
        <v>301</v>
      </c>
      <c r="E66" s="212" t="s">
        <v>563</v>
      </c>
      <c r="F66" s="212"/>
      <c r="G66" s="118" t="s">
        <v>302</v>
      </c>
      <c r="H66" s="117" t="s">
        <v>303</v>
      </c>
      <c r="I66" s="117" t="s">
        <v>304</v>
      </c>
      <c r="J66" s="117" t="s">
        <v>306</v>
      </c>
    </row>
    <row r="67" spans="1:10" ht="25.5">
      <c r="A67" s="119" t="s">
        <v>564</v>
      </c>
      <c r="B67" s="120" t="s">
        <v>325</v>
      </c>
      <c r="C67" s="119" t="s">
        <v>183</v>
      </c>
      <c r="D67" s="119" t="s">
        <v>73</v>
      </c>
      <c r="E67" s="213" t="s">
        <v>565</v>
      </c>
      <c r="F67" s="213"/>
      <c r="G67" s="121" t="s">
        <v>7</v>
      </c>
      <c r="H67" s="122">
        <v>1</v>
      </c>
      <c r="I67" s="123">
        <v>3211.05</v>
      </c>
      <c r="J67" s="123">
        <v>3211.05</v>
      </c>
    </row>
    <row r="68" spans="1:10" ht="25.5">
      <c r="A68" s="124" t="s">
        <v>566</v>
      </c>
      <c r="B68" s="125" t="s">
        <v>589</v>
      </c>
      <c r="C68" s="124" t="s">
        <v>183</v>
      </c>
      <c r="D68" s="124" t="s">
        <v>198</v>
      </c>
      <c r="E68" s="214" t="s">
        <v>565</v>
      </c>
      <c r="F68" s="214"/>
      <c r="G68" s="126" t="s">
        <v>590</v>
      </c>
      <c r="H68" s="127">
        <v>45</v>
      </c>
      <c r="I68" s="128">
        <v>13.03</v>
      </c>
      <c r="J68" s="128">
        <v>586.35</v>
      </c>
    </row>
    <row r="69" spans="1:10" ht="25.5">
      <c r="A69" s="124" t="s">
        <v>566</v>
      </c>
      <c r="B69" s="125" t="s">
        <v>591</v>
      </c>
      <c r="C69" s="124" t="s">
        <v>183</v>
      </c>
      <c r="D69" s="124" t="s">
        <v>592</v>
      </c>
      <c r="E69" s="214" t="s">
        <v>565</v>
      </c>
      <c r="F69" s="214"/>
      <c r="G69" s="126" t="s">
        <v>5</v>
      </c>
      <c r="H69" s="127">
        <v>12</v>
      </c>
      <c r="I69" s="128">
        <v>139.08000000000001</v>
      </c>
      <c r="J69" s="128">
        <v>1668.96</v>
      </c>
    </row>
    <row r="70" spans="1:10" ht="25.5">
      <c r="A70" s="124" t="s">
        <v>566</v>
      </c>
      <c r="B70" s="125" t="s">
        <v>593</v>
      </c>
      <c r="C70" s="124" t="s">
        <v>183</v>
      </c>
      <c r="D70" s="124" t="s">
        <v>290</v>
      </c>
      <c r="E70" s="214" t="s">
        <v>565</v>
      </c>
      <c r="F70" s="214"/>
      <c r="G70" s="126" t="s">
        <v>7</v>
      </c>
      <c r="H70" s="127">
        <v>1</v>
      </c>
      <c r="I70" s="128">
        <v>955.74</v>
      </c>
      <c r="J70" s="128">
        <v>955.74</v>
      </c>
    </row>
    <row r="71" spans="1:10" ht="38.25">
      <c r="A71" s="134"/>
      <c r="B71" s="134"/>
      <c r="C71" s="134"/>
      <c r="D71" s="134"/>
      <c r="E71" s="134" t="s">
        <v>575</v>
      </c>
      <c r="F71" s="135">
        <v>893.03</v>
      </c>
      <c r="G71" s="134" t="s">
        <v>576</v>
      </c>
      <c r="H71" s="135">
        <v>0</v>
      </c>
      <c r="I71" s="134" t="s">
        <v>577</v>
      </c>
      <c r="J71" s="135">
        <v>893.03000000000009</v>
      </c>
    </row>
    <row r="72" spans="1:10" ht="38.25">
      <c r="A72" s="134"/>
      <c r="B72" s="134"/>
      <c r="C72" s="134"/>
      <c r="D72" s="134"/>
      <c r="E72" s="134" t="s">
        <v>578</v>
      </c>
      <c r="F72" s="135">
        <v>960.1</v>
      </c>
      <c r="G72" s="134"/>
      <c r="H72" s="222" t="s">
        <v>579</v>
      </c>
      <c r="I72" s="222"/>
      <c r="J72" s="135">
        <v>4171.1499999999996</v>
      </c>
    </row>
    <row r="73" spans="1:10" ht="26.25" thickBot="1">
      <c r="A73" s="111"/>
      <c r="B73" s="111"/>
      <c r="C73" s="111"/>
      <c r="D73" s="111"/>
      <c r="E73" s="111"/>
      <c r="F73" s="111"/>
      <c r="G73" s="111" t="s">
        <v>580</v>
      </c>
      <c r="H73" s="136">
        <v>1.26</v>
      </c>
      <c r="I73" s="111" t="s">
        <v>581</v>
      </c>
      <c r="J73" s="112">
        <v>5255.64</v>
      </c>
    </row>
    <row r="74" spans="1:10" ht="15.75" thickTop="1">
      <c r="A74" s="137"/>
      <c r="B74" s="137"/>
      <c r="C74" s="137"/>
      <c r="D74" s="137"/>
      <c r="E74" s="137"/>
      <c r="F74" s="137"/>
      <c r="G74" s="137"/>
      <c r="H74" s="137"/>
      <c r="I74" s="137"/>
      <c r="J74" s="137"/>
    </row>
    <row r="75" spans="1:10">
      <c r="A75" s="113" t="s">
        <v>326</v>
      </c>
      <c r="B75" s="113"/>
      <c r="C75" s="113"/>
      <c r="D75" s="113" t="s">
        <v>70</v>
      </c>
      <c r="E75" s="113"/>
      <c r="F75" s="211"/>
      <c r="G75" s="211"/>
      <c r="H75" s="114"/>
      <c r="I75" s="113"/>
      <c r="J75" s="115">
        <v>7804.64</v>
      </c>
    </row>
    <row r="76" spans="1:10" ht="30">
      <c r="A76" s="116" t="s">
        <v>327</v>
      </c>
      <c r="B76" s="117" t="s">
        <v>299</v>
      </c>
      <c r="C76" s="116" t="s">
        <v>300</v>
      </c>
      <c r="D76" s="116" t="s">
        <v>301</v>
      </c>
      <c r="E76" s="212" t="s">
        <v>563</v>
      </c>
      <c r="F76" s="212"/>
      <c r="G76" s="118" t="s">
        <v>302</v>
      </c>
      <c r="H76" s="117" t="s">
        <v>303</v>
      </c>
      <c r="I76" s="117" t="s">
        <v>304</v>
      </c>
      <c r="J76" s="117" t="s">
        <v>306</v>
      </c>
    </row>
    <row r="77" spans="1:10" ht="38.25">
      <c r="A77" s="119" t="s">
        <v>564</v>
      </c>
      <c r="B77" s="120" t="s">
        <v>328</v>
      </c>
      <c r="C77" s="119" t="s">
        <v>183</v>
      </c>
      <c r="D77" s="119" t="s">
        <v>329</v>
      </c>
      <c r="E77" s="213" t="s">
        <v>565</v>
      </c>
      <c r="F77" s="213"/>
      <c r="G77" s="121" t="s">
        <v>7</v>
      </c>
      <c r="H77" s="122">
        <v>1</v>
      </c>
      <c r="I77" s="123">
        <v>3667.1</v>
      </c>
      <c r="J77" s="123">
        <v>3667.1</v>
      </c>
    </row>
    <row r="78" spans="1:10" ht="25.5">
      <c r="A78" s="124" t="s">
        <v>566</v>
      </c>
      <c r="B78" s="125" t="s">
        <v>593</v>
      </c>
      <c r="C78" s="124" t="s">
        <v>183</v>
      </c>
      <c r="D78" s="124" t="s">
        <v>290</v>
      </c>
      <c r="E78" s="214" t="s">
        <v>565</v>
      </c>
      <c r="F78" s="214"/>
      <c r="G78" s="126" t="s">
        <v>7</v>
      </c>
      <c r="H78" s="127">
        <v>1</v>
      </c>
      <c r="I78" s="128">
        <v>955.74</v>
      </c>
      <c r="J78" s="128">
        <v>955.74</v>
      </c>
    </row>
    <row r="79" spans="1:10" ht="25.5">
      <c r="A79" s="124" t="s">
        <v>566</v>
      </c>
      <c r="B79" s="125" t="s">
        <v>589</v>
      </c>
      <c r="C79" s="124" t="s">
        <v>183</v>
      </c>
      <c r="D79" s="124" t="s">
        <v>198</v>
      </c>
      <c r="E79" s="214" t="s">
        <v>565</v>
      </c>
      <c r="F79" s="214"/>
      <c r="G79" s="126" t="s">
        <v>590</v>
      </c>
      <c r="H79" s="127">
        <v>80</v>
      </c>
      <c r="I79" s="128">
        <v>13.03</v>
      </c>
      <c r="J79" s="128">
        <v>1042.4000000000001</v>
      </c>
    </row>
    <row r="80" spans="1:10" ht="25.5">
      <c r="A80" s="124" t="s">
        <v>566</v>
      </c>
      <c r="B80" s="125" t="s">
        <v>591</v>
      </c>
      <c r="C80" s="124" t="s">
        <v>183</v>
      </c>
      <c r="D80" s="124" t="s">
        <v>592</v>
      </c>
      <c r="E80" s="214" t="s">
        <v>565</v>
      </c>
      <c r="F80" s="214"/>
      <c r="G80" s="126" t="s">
        <v>5</v>
      </c>
      <c r="H80" s="127">
        <v>12</v>
      </c>
      <c r="I80" s="128">
        <v>139.08000000000001</v>
      </c>
      <c r="J80" s="128">
        <v>1668.96</v>
      </c>
    </row>
    <row r="81" spans="1:10" ht="38.25">
      <c r="A81" s="134"/>
      <c r="B81" s="134"/>
      <c r="C81" s="134"/>
      <c r="D81" s="134"/>
      <c r="E81" s="134" t="s">
        <v>575</v>
      </c>
      <c r="F81" s="135">
        <v>998.73</v>
      </c>
      <c r="G81" s="134" t="s">
        <v>576</v>
      </c>
      <c r="H81" s="135">
        <v>0</v>
      </c>
      <c r="I81" s="134" t="s">
        <v>577</v>
      </c>
      <c r="J81" s="135">
        <v>998.73000000000013</v>
      </c>
    </row>
    <row r="82" spans="1:10" ht="38.25">
      <c r="A82" s="134"/>
      <c r="B82" s="134"/>
      <c r="C82" s="134"/>
      <c r="D82" s="134"/>
      <c r="E82" s="134" t="s">
        <v>578</v>
      </c>
      <c r="F82" s="135">
        <v>1096.46</v>
      </c>
      <c r="G82" s="134"/>
      <c r="H82" s="222" t="s">
        <v>579</v>
      </c>
      <c r="I82" s="222"/>
      <c r="J82" s="135">
        <v>4763.5600000000004</v>
      </c>
    </row>
    <row r="83" spans="1:10" ht="26.25" thickBot="1">
      <c r="A83" s="111"/>
      <c r="B83" s="111"/>
      <c r="C83" s="111"/>
      <c r="D83" s="111"/>
      <c r="E83" s="111"/>
      <c r="F83" s="111"/>
      <c r="G83" s="111" t="s">
        <v>580</v>
      </c>
      <c r="H83" s="136">
        <v>1.54</v>
      </c>
      <c r="I83" s="111" t="s">
        <v>581</v>
      </c>
      <c r="J83" s="112">
        <v>7335.88</v>
      </c>
    </row>
    <row r="84" spans="1:10" ht="15.75" thickTop="1">
      <c r="A84" s="137"/>
      <c r="B84" s="137"/>
      <c r="C84" s="137"/>
      <c r="D84" s="137"/>
      <c r="E84" s="137"/>
      <c r="F84" s="137"/>
      <c r="G84" s="137"/>
      <c r="H84" s="137"/>
      <c r="I84" s="137"/>
      <c r="J84" s="137"/>
    </row>
    <row r="85" spans="1:10" ht="30">
      <c r="A85" s="116" t="s">
        <v>330</v>
      </c>
      <c r="B85" s="117" t="s">
        <v>299</v>
      </c>
      <c r="C85" s="116" t="s">
        <v>300</v>
      </c>
      <c r="D85" s="116" t="s">
        <v>301</v>
      </c>
      <c r="E85" s="212" t="s">
        <v>563</v>
      </c>
      <c r="F85" s="212"/>
      <c r="G85" s="118" t="s">
        <v>302</v>
      </c>
      <c r="H85" s="117" t="s">
        <v>303</v>
      </c>
      <c r="I85" s="117" t="s">
        <v>304</v>
      </c>
      <c r="J85" s="117" t="s">
        <v>306</v>
      </c>
    </row>
    <row r="86" spans="1:10" ht="25.5">
      <c r="A86" s="119" t="s">
        <v>564</v>
      </c>
      <c r="B86" s="120" t="s">
        <v>331</v>
      </c>
      <c r="C86" s="119" t="s">
        <v>183</v>
      </c>
      <c r="D86" s="119" t="s">
        <v>332</v>
      </c>
      <c r="E86" s="213" t="s">
        <v>565</v>
      </c>
      <c r="F86" s="213"/>
      <c r="G86" s="121" t="s">
        <v>7</v>
      </c>
      <c r="H86" s="122">
        <v>1</v>
      </c>
      <c r="I86" s="123">
        <v>925.29</v>
      </c>
      <c r="J86" s="123">
        <v>925.29</v>
      </c>
    </row>
    <row r="87" spans="1:10" ht="25.5">
      <c r="A87" s="124" t="s">
        <v>566</v>
      </c>
      <c r="B87" s="125" t="s">
        <v>594</v>
      </c>
      <c r="C87" s="124" t="s">
        <v>183</v>
      </c>
      <c r="D87" s="124" t="s">
        <v>204</v>
      </c>
      <c r="E87" s="214" t="s">
        <v>565</v>
      </c>
      <c r="F87" s="214"/>
      <c r="G87" s="126" t="s">
        <v>568</v>
      </c>
      <c r="H87" s="127">
        <v>1.65</v>
      </c>
      <c r="I87" s="128">
        <v>24.68</v>
      </c>
      <c r="J87" s="128">
        <v>40.72</v>
      </c>
    </row>
    <row r="88" spans="1:10" ht="38.25">
      <c r="A88" s="124" t="s">
        <v>566</v>
      </c>
      <c r="B88" s="125" t="s">
        <v>595</v>
      </c>
      <c r="C88" s="124" t="s">
        <v>183</v>
      </c>
      <c r="D88" s="124" t="s">
        <v>596</v>
      </c>
      <c r="E88" s="214" t="s">
        <v>565</v>
      </c>
      <c r="F88" s="214"/>
      <c r="G88" s="126" t="s">
        <v>568</v>
      </c>
      <c r="H88" s="127">
        <v>0.39</v>
      </c>
      <c r="I88" s="128">
        <v>23.27</v>
      </c>
      <c r="J88" s="128">
        <v>9.07</v>
      </c>
    </row>
    <row r="89" spans="1:10" ht="25.5">
      <c r="A89" s="124" t="s">
        <v>566</v>
      </c>
      <c r="B89" s="125" t="s">
        <v>569</v>
      </c>
      <c r="C89" s="124" t="s">
        <v>183</v>
      </c>
      <c r="D89" s="124" t="s">
        <v>190</v>
      </c>
      <c r="E89" s="214" t="s">
        <v>565</v>
      </c>
      <c r="F89" s="214"/>
      <c r="G89" s="126" t="s">
        <v>568</v>
      </c>
      <c r="H89" s="127">
        <v>10.5</v>
      </c>
      <c r="I89" s="128">
        <v>19.940000000000001</v>
      </c>
      <c r="J89" s="128">
        <v>209.37</v>
      </c>
    </row>
    <row r="90" spans="1:10" ht="25.5">
      <c r="A90" s="129" t="s">
        <v>570</v>
      </c>
      <c r="B90" s="130" t="s">
        <v>597</v>
      </c>
      <c r="C90" s="129" t="s">
        <v>183</v>
      </c>
      <c r="D90" s="129" t="s">
        <v>201</v>
      </c>
      <c r="E90" s="227" t="s">
        <v>572</v>
      </c>
      <c r="F90" s="227"/>
      <c r="G90" s="131" t="s">
        <v>202</v>
      </c>
      <c r="H90" s="132">
        <v>6.16</v>
      </c>
      <c r="I90" s="133">
        <v>60</v>
      </c>
      <c r="J90" s="133">
        <v>369.6</v>
      </c>
    </row>
    <row r="91" spans="1:10" ht="25.5">
      <c r="A91" s="129" t="s">
        <v>570</v>
      </c>
      <c r="B91" s="130" t="s">
        <v>598</v>
      </c>
      <c r="C91" s="129" t="s">
        <v>183</v>
      </c>
      <c r="D91" s="129" t="s">
        <v>199</v>
      </c>
      <c r="E91" s="227" t="s">
        <v>572</v>
      </c>
      <c r="F91" s="227"/>
      <c r="G91" s="131" t="s">
        <v>7</v>
      </c>
      <c r="H91" s="132">
        <v>0.88</v>
      </c>
      <c r="I91" s="133">
        <v>105</v>
      </c>
      <c r="J91" s="133">
        <v>92.4</v>
      </c>
    </row>
    <row r="92" spans="1:10" ht="25.5">
      <c r="A92" s="129" t="s">
        <v>570</v>
      </c>
      <c r="B92" s="130" t="s">
        <v>599</v>
      </c>
      <c r="C92" s="129" t="s">
        <v>183</v>
      </c>
      <c r="D92" s="129" t="s">
        <v>203</v>
      </c>
      <c r="E92" s="227" t="s">
        <v>572</v>
      </c>
      <c r="F92" s="227"/>
      <c r="G92" s="131" t="s">
        <v>7</v>
      </c>
      <c r="H92" s="132">
        <v>0.84</v>
      </c>
      <c r="I92" s="133">
        <v>240</v>
      </c>
      <c r="J92" s="133">
        <v>201.6</v>
      </c>
    </row>
    <row r="93" spans="1:10" ht="25.5">
      <c r="A93" s="129" t="s">
        <v>570</v>
      </c>
      <c r="B93" s="130" t="s">
        <v>600</v>
      </c>
      <c r="C93" s="129" t="s">
        <v>183</v>
      </c>
      <c r="D93" s="129" t="s">
        <v>200</v>
      </c>
      <c r="E93" s="227" t="s">
        <v>587</v>
      </c>
      <c r="F93" s="227"/>
      <c r="G93" s="131" t="s">
        <v>189</v>
      </c>
      <c r="H93" s="132">
        <v>0.39</v>
      </c>
      <c r="I93" s="133">
        <v>2.73</v>
      </c>
      <c r="J93" s="133">
        <v>1.06</v>
      </c>
    </row>
    <row r="94" spans="1:10" ht="38.25">
      <c r="A94" s="129" t="s">
        <v>570</v>
      </c>
      <c r="B94" s="130" t="s">
        <v>601</v>
      </c>
      <c r="C94" s="129" t="s">
        <v>183</v>
      </c>
      <c r="D94" s="129" t="s">
        <v>602</v>
      </c>
      <c r="E94" s="227" t="s">
        <v>587</v>
      </c>
      <c r="F94" s="227"/>
      <c r="G94" s="131" t="s">
        <v>189</v>
      </c>
      <c r="H94" s="132">
        <v>0.65</v>
      </c>
      <c r="I94" s="133">
        <v>2.27</v>
      </c>
      <c r="J94" s="133">
        <v>1.47</v>
      </c>
    </row>
    <row r="95" spans="1:10" ht="38.25">
      <c r="A95" s="134"/>
      <c r="B95" s="134"/>
      <c r="C95" s="134"/>
      <c r="D95" s="134"/>
      <c r="E95" s="134" t="s">
        <v>575</v>
      </c>
      <c r="F95" s="135">
        <v>161.69</v>
      </c>
      <c r="G95" s="134" t="s">
        <v>576</v>
      </c>
      <c r="H95" s="135">
        <v>0</v>
      </c>
      <c r="I95" s="134" t="s">
        <v>577</v>
      </c>
      <c r="J95" s="135">
        <v>161.69</v>
      </c>
    </row>
    <row r="96" spans="1:10" ht="38.25">
      <c r="A96" s="134"/>
      <c r="B96" s="134"/>
      <c r="C96" s="134"/>
      <c r="D96" s="134"/>
      <c r="E96" s="134" t="s">
        <v>578</v>
      </c>
      <c r="F96" s="135">
        <v>276.66000000000003</v>
      </c>
      <c r="G96" s="134"/>
      <c r="H96" s="222" t="s">
        <v>579</v>
      </c>
      <c r="I96" s="222"/>
      <c r="J96" s="135">
        <v>1201.95</v>
      </c>
    </row>
    <row r="97" spans="1:10" ht="26.25" thickBot="1">
      <c r="A97" s="111"/>
      <c r="B97" s="111"/>
      <c r="C97" s="111"/>
      <c r="D97" s="111"/>
      <c r="E97" s="111"/>
      <c r="F97" s="111"/>
      <c r="G97" s="111" t="s">
        <v>580</v>
      </c>
      <c r="H97" s="136">
        <v>0.39</v>
      </c>
      <c r="I97" s="111" t="s">
        <v>581</v>
      </c>
      <c r="J97" s="112">
        <v>468.76</v>
      </c>
    </row>
    <row r="98" spans="1:10" ht="15.75" thickTop="1">
      <c r="A98" s="137"/>
      <c r="B98" s="137"/>
      <c r="C98" s="137"/>
      <c r="D98" s="137"/>
      <c r="E98" s="137"/>
      <c r="F98" s="137"/>
      <c r="G98" s="137"/>
      <c r="H98" s="137"/>
      <c r="I98" s="137"/>
      <c r="J98" s="137"/>
    </row>
    <row r="99" spans="1:10">
      <c r="A99" s="113" t="s">
        <v>333</v>
      </c>
      <c r="B99" s="113"/>
      <c r="C99" s="113"/>
      <c r="D99" s="113" t="s">
        <v>74</v>
      </c>
      <c r="E99" s="113"/>
      <c r="F99" s="211"/>
      <c r="G99" s="211"/>
      <c r="H99" s="114"/>
      <c r="I99" s="113"/>
      <c r="J99" s="115">
        <v>44643.31</v>
      </c>
    </row>
    <row r="100" spans="1:10" ht="30">
      <c r="A100" s="116" t="s">
        <v>334</v>
      </c>
      <c r="B100" s="117" t="s">
        <v>299</v>
      </c>
      <c r="C100" s="116" t="s">
        <v>300</v>
      </c>
      <c r="D100" s="116" t="s">
        <v>301</v>
      </c>
      <c r="E100" s="212" t="s">
        <v>563</v>
      </c>
      <c r="F100" s="212"/>
      <c r="G100" s="118" t="s">
        <v>302</v>
      </c>
      <c r="H100" s="117" t="s">
        <v>303</v>
      </c>
      <c r="I100" s="117" t="s">
        <v>304</v>
      </c>
      <c r="J100" s="117" t="s">
        <v>306</v>
      </c>
    </row>
    <row r="101" spans="1:10" ht="25.5">
      <c r="A101" s="119" t="s">
        <v>564</v>
      </c>
      <c r="B101" s="120" t="s">
        <v>335</v>
      </c>
      <c r="C101" s="119" t="s">
        <v>183</v>
      </c>
      <c r="D101" s="119" t="s">
        <v>75</v>
      </c>
      <c r="E101" s="213" t="s">
        <v>565</v>
      </c>
      <c r="F101" s="213"/>
      <c r="G101" s="121" t="s">
        <v>5</v>
      </c>
      <c r="H101" s="122">
        <v>1</v>
      </c>
      <c r="I101" s="123">
        <v>106.11</v>
      </c>
      <c r="J101" s="123">
        <v>106.11</v>
      </c>
    </row>
    <row r="102" spans="1:10" ht="25.5">
      <c r="A102" s="124" t="s">
        <v>566</v>
      </c>
      <c r="B102" s="125" t="s">
        <v>594</v>
      </c>
      <c r="C102" s="124" t="s">
        <v>183</v>
      </c>
      <c r="D102" s="124" t="s">
        <v>204</v>
      </c>
      <c r="E102" s="214" t="s">
        <v>565</v>
      </c>
      <c r="F102" s="214"/>
      <c r="G102" s="126" t="s">
        <v>568</v>
      </c>
      <c r="H102" s="127">
        <v>2</v>
      </c>
      <c r="I102" s="128">
        <v>24.68</v>
      </c>
      <c r="J102" s="128">
        <v>49.36</v>
      </c>
    </row>
    <row r="103" spans="1:10" ht="25.5">
      <c r="A103" s="124" t="s">
        <v>566</v>
      </c>
      <c r="B103" s="125" t="s">
        <v>569</v>
      </c>
      <c r="C103" s="124" t="s">
        <v>183</v>
      </c>
      <c r="D103" s="124" t="s">
        <v>190</v>
      </c>
      <c r="E103" s="214" t="s">
        <v>565</v>
      </c>
      <c r="F103" s="214"/>
      <c r="G103" s="126" t="s">
        <v>568</v>
      </c>
      <c r="H103" s="127">
        <v>1</v>
      </c>
      <c r="I103" s="128">
        <v>19.940000000000001</v>
      </c>
      <c r="J103" s="128">
        <v>19.940000000000001</v>
      </c>
    </row>
    <row r="104" spans="1:10" ht="25.5">
      <c r="A104" s="124" t="s">
        <v>566</v>
      </c>
      <c r="B104" s="125" t="s">
        <v>603</v>
      </c>
      <c r="C104" s="124" t="s">
        <v>183</v>
      </c>
      <c r="D104" s="124" t="s">
        <v>206</v>
      </c>
      <c r="E104" s="214" t="s">
        <v>565</v>
      </c>
      <c r="F104" s="214"/>
      <c r="G104" s="126" t="s">
        <v>7</v>
      </c>
      <c r="H104" s="127">
        <v>0.02</v>
      </c>
      <c r="I104" s="128">
        <v>545.72</v>
      </c>
      <c r="J104" s="128">
        <v>10.91</v>
      </c>
    </row>
    <row r="105" spans="1:10" ht="25.5">
      <c r="A105" s="129" t="s">
        <v>570</v>
      </c>
      <c r="B105" s="130" t="s">
        <v>604</v>
      </c>
      <c r="C105" s="129" t="s">
        <v>183</v>
      </c>
      <c r="D105" s="129" t="s">
        <v>205</v>
      </c>
      <c r="E105" s="227" t="s">
        <v>572</v>
      </c>
      <c r="F105" s="227"/>
      <c r="G105" s="131" t="s">
        <v>241</v>
      </c>
      <c r="H105" s="132">
        <v>37</v>
      </c>
      <c r="I105" s="133">
        <v>0.7</v>
      </c>
      <c r="J105" s="133">
        <v>25.9</v>
      </c>
    </row>
    <row r="106" spans="1:10" ht="38.25">
      <c r="A106" s="134"/>
      <c r="B106" s="134"/>
      <c r="C106" s="134"/>
      <c r="D106" s="134"/>
      <c r="E106" s="134" t="s">
        <v>575</v>
      </c>
      <c r="F106" s="135">
        <v>47.25</v>
      </c>
      <c r="G106" s="134" t="s">
        <v>576</v>
      </c>
      <c r="H106" s="135">
        <v>0</v>
      </c>
      <c r="I106" s="134" t="s">
        <v>577</v>
      </c>
      <c r="J106" s="135">
        <v>47.25</v>
      </c>
    </row>
    <row r="107" spans="1:10" ht="38.25">
      <c r="A107" s="134"/>
      <c r="B107" s="134"/>
      <c r="C107" s="134"/>
      <c r="D107" s="134"/>
      <c r="E107" s="134" t="s">
        <v>578</v>
      </c>
      <c r="F107" s="135">
        <v>31.72</v>
      </c>
      <c r="G107" s="134"/>
      <c r="H107" s="222" t="s">
        <v>579</v>
      </c>
      <c r="I107" s="222"/>
      <c r="J107" s="135">
        <v>137.83000000000001</v>
      </c>
    </row>
    <row r="108" spans="1:10" ht="26.25" thickBot="1">
      <c r="A108" s="111"/>
      <c r="B108" s="111"/>
      <c r="C108" s="111"/>
      <c r="D108" s="111"/>
      <c r="E108" s="111"/>
      <c r="F108" s="111"/>
      <c r="G108" s="111" t="s">
        <v>580</v>
      </c>
      <c r="H108" s="136">
        <v>136.1</v>
      </c>
      <c r="I108" s="111" t="s">
        <v>581</v>
      </c>
      <c r="J108" s="112">
        <v>18758.66</v>
      </c>
    </row>
    <row r="109" spans="1:10" ht="15.75" thickTop="1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</row>
    <row r="110" spans="1:10" ht="30">
      <c r="A110" s="116" t="s">
        <v>336</v>
      </c>
      <c r="B110" s="117" t="s">
        <v>299</v>
      </c>
      <c r="C110" s="116" t="s">
        <v>300</v>
      </c>
      <c r="D110" s="116" t="s">
        <v>301</v>
      </c>
      <c r="E110" s="212" t="s">
        <v>563</v>
      </c>
      <c r="F110" s="212"/>
      <c r="G110" s="118" t="s">
        <v>302</v>
      </c>
      <c r="H110" s="117" t="s">
        <v>303</v>
      </c>
      <c r="I110" s="117" t="s">
        <v>304</v>
      </c>
      <c r="J110" s="117" t="s">
        <v>306</v>
      </c>
    </row>
    <row r="111" spans="1:10" ht="25.5">
      <c r="A111" s="119" t="s">
        <v>564</v>
      </c>
      <c r="B111" s="120" t="s">
        <v>337</v>
      </c>
      <c r="C111" s="119" t="s">
        <v>183</v>
      </c>
      <c r="D111" s="119" t="s">
        <v>76</v>
      </c>
      <c r="E111" s="213" t="s">
        <v>565</v>
      </c>
      <c r="F111" s="213"/>
      <c r="G111" s="121" t="s">
        <v>5</v>
      </c>
      <c r="H111" s="122">
        <v>1</v>
      </c>
      <c r="I111" s="123">
        <v>132.49</v>
      </c>
      <c r="J111" s="123">
        <v>132.49</v>
      </c>
    </row>
    <row r="112" spans="1:10" ht="25.5">
      <c r="A112" s="124" t="s">
        <v>566</v>
      </c>
      <c r="B112" s="125" t="s">
        <v>594</v>
      </c>
      <c r="C112" s="124" t="s">
        <v>183</v>
      </c>
      <c r="D112" s="124" t="s">
        <v>204</v>
      </c>
      <c r="E112" s="214" t="s">
        <v>565</v>
      </c>
      <c r="F112" s="214"/>
      <c r="G112" s="126" t="s">
        <v>568</v>
      </c>
      <c r="H112" s="127">
        <v>2.2000000000000002</v>
      </c>
      <c r="I112" s="128">
        <v>24.68</v>
      </c>
      <c r="J112" s="128">
        <v>54.29</v>
      </c>
    </row>
    <row r="113" spans="1:10" ht="25.5">
      <c r="A113" s="124" t="s">
        <v>566</v>
      </c>
      <c r="B113" s="125" t="s">
        <v>569</v>
      </c>
      <c r="C113" s="124" t="s">
        <v>183</v>
      </c>
      <c r="D113" s="124" t="s">
        <v>190</v>
      </c>
      <c r="E113" s="214" t="s">
        <v>565</v>
      </c>
      <c r="F113" s="214"/>
      <c r="G113" s="126" t="s">
        <v>568</v>
      </c>
      <c r="H113" s="127">
        <v>1.1000000000000001</v>
      </c>
      <c r="I113" s="128">
        <v>19.940000000000001</v>
      </c>
      <c r="J113" s="128">
        <v>21.93</v>
      </c>
    </row>
    <row r="114" spans="1:10" ht="25.5">
      <c r="A114" s="124" t="s">
        <v>566</v>
      </c>
      <c r="B114" s="125" t="s">
        <v>603</v>
      </c>
      <c r="C114" s="124" t="s">
        <v>183</v>
      </c>
      <c r="D114" s="124" t="s">
        <v>206</v>
      </c>
      <c r="E114" s="214" t="s">
        <v>565</v>
      </c>
      <c r="F114" s="214"/>
      <c r="G114" s="126" t="s">
        <v>7</v>
      </c>
      <c r="H114" s="127">
        <v>0.03</v>
      </c>
      <c r="I114" s="128">
        <v>545.72</v>
      </c>
      <c r="J114" s="128">
        <v>16.37</v>
      </c>
    </row>
    <row r="115" spans="1:10" ht="25.5">
      <c r="A115" s="129" t="s">
        <v>570</v>
      </c>
      <c r="B115" s="130" t="s">
        <v>604</v>
      </c>
      <c r="C115" s="129" t="s">
        <v>183</v>
      </c>
      <c r="D115" s="129" t="s">
        <v>205</v>
      </c>
      <c r="E115" s="227" t="s">
        <v>572</v>
      </c>
      <c r="F115" s="227"/>
      <c r="G115" s="131" t="s">
        <v>241</v>
      </c>
      <c r="H115" s="132">
        <v>57</v>
      </c>
      <c r="I115" s="133">
        <v>0.7</v>
      </c>
      <c r="J115" s="133">
        <v>39.9</v>
      </c>
    </row>
    <row r="116" spans="1:10" ht="38.25">
      <c r="A116" s="134"/>
      <c r="B116" s="134"/>
      <c r="C116" s="134"/>
      <c r="D116" s="134"/>
      <c r="E116" s="134" t="s">
        <v>575</v>
      </c>
      <c r="F116" s="135">
        <v>52.59</v>
      </c>
      <c r="G116" s="134" t="s">
        <v>576</v>
      </c>
      <c r="H116" s="135">
        <v>0</v>
      </c>
      <c r="I116" s="134" t="s">
        <v>577</v>
      </c>
      <c r="J116" s="135">
        <v>52.59</v>
      </c>
    </row>
    <row r="117" spans="1:10" ht="38.25">
      <c r="A117" s="134"/>
      <c r="B117" s="134"/>
      <c r="C117" s="134"/>
      <c r="D117" s="134"/>
      <c r="E117" s="134" t="s">
        <v>578</v>
      </c>
      <c r="F117" s="135">
        <v>39.61</v>
      </c>
      <c r="G117" s="134"/>
      <c r="H117" s="222" t="s">
        <v>579</v>
      </c>
      <c r="I117" s="222"/>
      <c r="J117" s="135">
        <v>172.1</v>
      </c>
    </row>
    <row r="118" spans="1:10" ht="26.25" thickBot="1">
      <c r="A118" s="111"/>
      <c r="B118" s="111"/>
      <c r="C118" s="111"/>
      <c r="D118" s="111"/>
      <c r="E118" s="111"/>
      <c r="F118" s="111"/>
      <c r="G118" s="111" t="s">
        <v>580</v>
      </c>
      <c r="H118" s="136">
        <v>19.53</v>
      </c>
      <c r="I118" s="111" t="s">
        <v>581</v>
      </c>
      <c r="J118" s="112">
        <v>3361.11</v>
      </c>
    </row>
    <row r="119" spans="1:10" ht="15.75" thickTop="1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</row>
    <row r="120" spans="1:10" ht="30">
      <c r="A120" s="116" t="s">
        <v>338</v>
      </c>
      <c r="B120" s="117" t="s">
        <v>299</v>
      </c>
      <c r="C120" s="116" t="s">
        <v>300</v>
      </c>
      <c r="D120" s="116" t="s">
        <v>301</v>
      </c>
      <c r="E120" s="212" t="s">
        <v>563</v>
      </c>
      <c r="F120" s="212"/>
      <c r="G120" s="118" t="s">
        <v>302</v>
      </c>
      <c r="H120" s="117" t="s">
        <v>303</v>
      </c>
      <c r="I120" s="117" t="s">
        <v>304</v>
      </c>
      <c r="J120" s="117" t="s">
        <v>306</v>
      </c>
    </row>
    <row r="121" spans="1:10" ht="25.5">
      <c r="A121" s="119" t="s">
        <v>564</v>
      </c>
      <c r="B121" s="120" t="s">
        <v>339</v>
      </c>
      <c r="C121" s="119" t="s">
        <v>183</v>
      </c>
      <c r="D121" s="119" t="s">
        <v>83</v>
      </c>
      <c r="E121" s="213" t="s">
        <v>565</v>
      </c>
      <c r="F121" s="213"/>
      <c r="G121" s="121" t="s">
        <v>5</v>
      </c>
      <c r="H121" s="122">
        <v>1</v>
      </c>
      <c r="I121" s="123">
        <v>14.69</v>
      </c>
      <c r="J121" s="123">
        <v>14.69</v>
      </c>
    </row>
    <row r="122" spans="1:10" ht="25.5">
      <c r="A122" s="124" t="s">
        <v>566</v>
      </c>
      <c r="B122" s="125" t="s">
        <v>594</v>
      </c>
      <c r="C122" s="124" t="s">
        <v>183</v>
      </c>
      <c r="D122" s="124" t="s">
        <v>204</v>
      </c>
      <c r="E122" s="214" t="s">
        <v>565</v>
      </c>
      <c r="F122" s="214"/>
      <c r="G122" s="126" t="s">
        <v>568</v>
      </c>
      <c r="H122" s="127">
        <v>0.2</v>
      </c>
      <c r="I122" s="128">
        <v>24.68</v>
      </c>
      <c r="J122" s="128">
        <v>4.93</v>
      </c>
    </row>
    <row r="123" spans="1:10" ht="25.5">
      <c r="A123" s="124" t="s">
        <v>566</v>
      </c>
      <c r="B123" s="125" t="s">
        <v>569</v>
      </c>
      <c r="C123" s="124" t="s">
        <v>183</v>
      </c>
      <c r="D123" s="124" t="s">
        <v>190</v>
      </c>
      <c r="E123" s="214" t="s">
        <v>565</v>
      </c>
      <c r="F123" s="214"/>
      <c r="G123" s="126" t="s">
        <v>568</v>
      </c>
      <c r="H123" s="127">
        <v>0.2</v>
      </c>
      <c r="I123" s="128">
        <v>19.940000000000001</v>
      </c>
      <c r="J123" s="128">
        <v>3.98</v>
      </c>
    </row>
    <row r="124" spans="1:10" ht="25.5">
      <c r="A124" s="124" t="s">
        <v>566</v>
      </c>
      <c r="B124" s="125" t="s">
        <v>605</v>
      </c>
      <c r="C124" s="124" t="s">
        <v>183</v>
      </c>
      <c r="D124" s="124" t="s">
        <v>207</v>
      </c>
      <c r="E124" s="214" t="s">
        <v>565</v>
      </c>
      <c r="F124" s="214"/>
      <c r="G124" s="126" t="s">
        <v>7</v>
      </c>
      <c r="H124" s="127">
        <v>7.0000000000000001E-3</v>
      </c>
      <c r="I124" s="128">
        <v>825.79</v>
      </c>
      <c r="J124" s="128">
        <v>5.78</v>
      </c>
    </row>
    <row r="125" spans="1:10" ht="38.25">
      <c r="A125" s="134"/>
      <c r="B125" s="134"/>
      <c r="C125" s="134"/>
      <c r="D125" s="134"/>
      <c r="E125" s="134" t="s">
        <v>575</v>
      </c>
      <c r="F125" s="135">
        <v>6.32</v>
      </c>
      <c r="G125" s="134" t="s">
        <v>576</v>
      </c>
      <c r="H125" s="135">
        <v>0</v>
      </c>
      <c r="I125" s="134" t="s">
        <v>577</v>
      </c>
      <c r="J125" s="135">
        <v>6.32</v>
      </c>
    </row>
    <row r="126" spans="1:10" ht="38.25">
      <c r="A126" s="134"/>
      <c r="B126" s="134"/>
      <c r="C126" s="134"/>
      <c r="D126" s="134"/>
      <c r="E126" s="134" t="s">
        <v>578</v>
      </c>
      <c r="F126" s="135">
        <v>4.3899999999999997</v>
      </c>
      <c r="G126" s="134"/>
      <c r="H126" s="222" t="s">
        <v>579</v>
      </c>
      <c r="I126" s="222"/>
      <c r="J126" s="135">
        <v>19.079999999999998</v>
      </c>
    </row>
    <row r="127" spans="1:10" ht="26.25" thickBot="1">
      <c r="A127" s="111"/>
      <c r="B127" s="111"/>
      <c r="C127" s="111"/>
      <c r="D127" s="111"/>
      <c r="E127" s="111"/>
      <c r="F127" s="111"/>
      <c r="G127" s="111" t="s">
        <v>580</v>
      </c>
      <c r="H127" s="136">
        <v>272.2</v>
      </c>
      <c r="I127" s="111" t="s">
        <v>581</v>
      </c>
      <c r="J127" s="112">
        <v>5193.57</v>
      </c>
    </row>
    <row r="128" spans="1:10" ht="15.75" thickTop="1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</row>
    <row r="129" spans="1:10" ht="30">
      <c r="A129" s="116" t="s">
        <v>340</v>
      </c>
      <c r="B129" s="117" t="s">
        <v>299</v>
      </c>
      <c r="C129" s="116" t="s">
        <v>300</v>
      </c>
      <c r="D129" s="116" t="s">
        <v>301</v>
      </c>
      <c r="E129" s="212" t="s">
        <v>563</v>
      </c>
      <c r="F129" s="212"/>
      <c r="G129" s="118" t="s">
        <v>302</v>
      </c>
      <c r="H129" s="117" t="s">
        <v>303</v>
      </c>
      <c r="I129" s="117" t="s">
        <v>304</v>
      </c>
      <c r="J129" s="117" t="s">
        <v>306</v>
      </c>
    </row>
    <row r="130" spans="1:10" ht="25.5">
      <c r="A130" s="119" t="s">
        <v>564</v>
      </c>
      <c r="B130" s="120" t="s">
        <v>341</v>
      </c>
      <c r="C130" s="119" t="s">
        <v>183</v>
      </c>
      <c r="D130" s="119" t="s">
        <v>84</v>
      </c>
      <c r="E130" s="213" t="s">
        <v>565</v>
      </c>
      <c r="F130" s="213"/>
      <c r="G130" s="121" t="s">
        <v>5</v>
      </c>
      <c r="H130" s="122">
        <v>1</v>
      </c>
      <c r="I130" s="123">
        <v>43.28</v>
      </c>
      <c r="J130" s="123">
        <v>43.28</v>
      </c>
    </row>
    <row r="131" spans="1:10" ht="25.5">
      <c r="A131" s="124" t="s">
        <v>566</v>
      </c>
      <c r="B131" s="125" t="s">
        <v>606</v>
      </c>
      <c r="C131" s="124" t="s">
        <v>183</v>
      </c>
      <c r="D131" s="124" t="s">
        <v>607</v>
      </c>
      <c r="E131" s="214" t="s">
        <v>565</v>
      </c>
      <c r="F131" s="214"/>
      <c r="G131" s="126" t="s">
        <v>568</v>
      </c>
      <c r="H131" s="127">
        <v>0.52</v>
      </c>
      <c r="I131" s="128">
        <v>19.98</v>
      </c>
      <c r="J131" s="128">
        <v>10.38</v>
      </c>
    </row>
    <row r="132" spans="1:10" ht="25.5">
      <c r="A132" s="124" t="s">
        <v>566</v>
      </c>
      <c r="B132" s="125" t="s">
        <v>594</v>
      </c>
      <c r="C132" s="124" t="s">
        <v>183</v>
      </c>
      <c r="D132" s="124" t="s">
        <v>204</v>
      </c>
      <c r="E132" s="214" t="s">
        <v>565</v>
      </c>
      <c r="F132" s="214"/>
      <c r="G132" s="126" t="s">
        <v>568</v>
      </c>
      <c r="H132" s="127">
        <v>0.67</v>
      </c>
      <c r="I132" s="128">
        <v>24.68</v>
      </c>
      <c r="J132" s="128">
        <v>16.53</v>
      </c>
    </row>
    <row r="133" spans="1:10" ht="25.5">
      <c r="A133" s="124" t="s">
        <v>566</v>
      </c>
      <c r="B133" s="125" t="s">
        <v>603</v>
      </c>
      <c r="C133" s="124" t="s">
        <v>183</v>
      </c>
      <c r="D133" s="124" t="s">
        <v>206</v>
      </c>
      <c r="E133" s="214" t="s">
        <v>565</v>
      </c>
      <c r="F133" s="214"/>
      <c r="G133" s="126" t="s">
        <v>7</v>
      </c>
      <c r="H133" s="127">
        <v>0.03</v>
      </c>
      <c r="I133" s="128">
        <v>545.72</v>
      </c>
      <c r="J133" s="128">
        <v>16.37</v>
      </c>
    </row>
    <row r="134" spans="1:10" ht="38.25">
      <c r="A134" s="134"/>
      <c r="B134" s="134"/>
      <c r="C134" s="134"/>
      <c r="D134" s="134"/>
      <c r="E134" s="134" t="s">
        <v>575</v>
      </c>
      <c r="F134" s="135">
        <v>19.84</v>
      </c>
      <c r="G134" s="134" t="s">
        <v>576</v>
      </c>
      <c r="H134" s="135">
        <v>0</v>
      </c>
      <c r="I134" s="134" t="s">
        <v>577</v>
      </c>
      <c r="J134" s="135">
        <v>19.84</v>
      </c>
    </row>
    <row r="135" spans="1:10" ht="38.25">
      <c r="A135" s="134"/>
      <c r="B135" s="134"/>
      <c r="C135" s="134"/>
      <c r="D135" s="134"/>
      <c r="E135" s="134" t="s">
        <v>578</v>
      </c>
      <c r="F135" s="135">
        <v>12.94</v>
      </c>
      <c r="G135" s="134"/>
      <c r="H135" s="222" t="s">
        <v>579</v>
      </c>
      <c r="I135" s="222"/>
      <c r="J135" s="135">
        <v>56.22</v>
      </c>
    </row>
    <row r="136" spans="1:10" ht="26.25" thickBot="1">
      <c r="A136" s="111"/>
      <c r="B136" s="111"/>
      <c r="C136" s="111"/>
      <c r="D136" s="111"/>
      <c r="E136" s="111"/>
      <c r="F136" s="111"/>
      <c r="G136" s="111" t="s">
        <v>580</v>
      </c>
      <c r="H136" s="136">
        <v>272.2</v>
      </c>
      <c r="I136" s="111" t="s">
        <v>581</v>
      </c>
      <c r="J136" s="112">
        <v>15303.08</v>
      </c>
    </row>
    <row r="137" spans="1:10" ht="15.75" thickTop="1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</row>
    <row r="138" spans="1:10" ht="30">
      <c r="A138" s="116" t="s">
        <v>342</v>
      </c>
      <c r="B138" s="117" t="s">
        <v>299</v>
      </c>
      <c r="C138" s="116" t="s">
        <v>300</v>
      </c>
      <c r="D138" s="116" t="s">
        <v>301</v>
      </c>
      <c r="E138" s="212" t="s">
        <v>563</v>
      </c>
      <c r="F138" s="212"/>
      <c r="G138" s="118" t="s">
        <v>302</v>
      </c>
      <c r="H138" s="117" t="s">
        <v>303</v>
      </c>
      <c r="I138" s="117" t="s">
        <v>304</v>
      </c>
      <c r="J138" s="117" t="s">
        <v>306</v>
      </c>
    </row>
    <row r="139" spans="1:10" ht="63.75">
      <c r="A139" s="119" t="s">
        <v>564</v>
      </c>
      <c r="B139" s="120" t="s">
        <v>343</v>
      </c>
      <c r="C139" s="119" t="s">
        <v>209</v>
      </c>
      <c r="D139" s="119" t="s">
        <v>344</v>
      </c>
      <c r="E139" s="213" t="s">
        <v>608</v>
      </c>
      <c r="F139" s="213"/>
      <c r="G139" s="121" t="s">
        <v>5</v>
      </c>
      <c r="H139" s="122">
        <v>1</v>
      </c>
      <c r="I139" s="123">
        <v>72.709999999999994</v>
      </c>
      <c r="J139" s="123">
        <v>72.709999999999994</v>
      </c>
    </row>
    <row r="140" spans="1:10" ht="25.5">
      <c r="A140" s="124" t="s">
        <v>566</v>
      </c>
      <c r="B140" s="125" t="s">
        <v>609</v>
      </c>
      <c r="C140" s="124" t="s">
        <v>209</v>
      </c>
      <c r="D140" s="124" t="s">
        <v>212</v>
      </c>
      <c r="E140" s="214" t="s">
        <v>610</v>
      </c>
      <c r="F140" s="214"/>
      <c r="G140" s="126" t="s">
        <v>189</v>
      </c>
      <c r="H140" s="127">
        <v>0.69699999999999995</v>
      </c>
      <c r="I140" s="128">
        <v>24.59</v>
      </c>
      <c r="J140" s="128">
        <v>17.13</v>
      </c>
    </row>
    <row r="141" spans="1:10" ht="25.5">
      <c r="A141" s="124" t="s">
        <v>566</v>
      </c>
      <c r="B141" s="125" t="s">
        <v>611</v>
      </c>
      <c r="C141" s="124" t="s">
        <v>209</v>
      </c>
      <c r="D141" s="124" t="s">
        <v>190</v>
      </c>
      <c r="E141" s="214" t="s">
        <v>610</v>
      </c>
      <c r="F141" s="214"/>
      <c r="G141" s="126" t="s">
        <v>189</v>
      </c>
      <c r="H141" s="127">
        <v>0.31380000000000002</v>
      </c>
      <c r="I141" s="128">
        <v>19.940000000000001</v>
      </c>
      <c r="J141" s="128">
        <v>6.25</v>
      </c>
    </row>
    <row r="142" spans="1:10" ht="51">
      <c r="A142" s="129" t="s">
        <v>570</v>
      </c>
      <c r="B142" s="130" t="s">
        <v>612</v>
      </c>
      <c r="C142" s="129" t="s">
        <v>209</v>
      </c>
      <c r="D142" s="129" t="s">
        <v>208</v>
      </c>
      <c r="E142" s="227" t="s">
        <v>572</v>
      </c>
      <c r="F142" s="227"/>
      <c r="G142" s="131" t="s">
        <v>5</v>
      </c>
      <c r="H142" s="132">
        <v>1.0798000000000001</v>
      </c>
      <c r="I142" s="133">
        <v>38.9</v>
      </c>
      <c r="J142" s="133">
        <v>42</v>
      </c>
    </row>
    <row r="143" spans="1:10" ht="38.25">
      <c r="A143" s="129" t="s">
        <v>570</v>
      </c>
      <c r="B143" s="130" t="s">
        <v>613</v>
      </c>
      <c r="C143" s="129" t="s">
        <v>209</v>
      </c>
      <c r="D143" s="129" t="s">
        <v>210</v>
      </c>
      <c r="E143" s="227" t="s">
        <v>572</v>
      </c>
      <c r="F143" s="227"/>
      <c r="G143" s="131" t="s">
        <v>187</v>
      </c>
      <c r="H143" s="132">
        <v>6.85</v>
      </c>
      <c r="I143" s="133">
        <v>0.9</v>
      </c>
      <c r="J143" s="133">
        <v>6.16</v>
      </c>
    </row>
    <row r="144" spans="1:10" ht="38.25">
      <c r="A144" s="129" t="s">
        <v>570</v>
      </c>
      <c r="B144" s="130" t="s">
        <v>614</v>
      </c>
      <c r="C144" s="129" t="s">
        <v>209</v>
      </c>
      <c r="D144" s="129" t="s">
        <v>211</v>
      </c>
      <c r="E144" s="227" t="s">
        <v>572</v>
      </c>
      <c r="F144" s="227"/>
      <c r="G144" s="131" t="s">
        <v>187</v>
      </c>
      <c r="H144" s="132">
        <v>0.222</v>
      </c>
      <c r="I144" s="133">
        <v>5.28</v>
      </c>
      <c r="J144" s="133">
        <v>1.17</v>
      </c>
    </row>
    <row r="145" spans="1:10" ht="38.25">
      <c r="A145" s="134"/>
      <c r="B145" s="134"/>
      <c r="C145" s="134"/>
      <c r="D145" s="134"/>
      <c r="E145" s="134" t="s">
        <v>575</v>
      </c>
      <c r="F145" s="135">
        <v>15.43</v>
      </c>
      <c r="G145" s="134" t="s">
        <v>576</v>
      </c>
      <c r="H145" s="135">
        <v>0</v>
      </c>
      <c r="I145" s="134" t="s">
        <v>577</v>
      </c>
      <c r="J145" s="135">
        <v>15.43</v>
      </c>
    </row>
    <row r="146" spans="1:10" ht="38.25">
      <c r="A146" s="134"/>
      <c r="B146" s="134"/>
      <c r="C146" s="134"/>
      <c r="D146" s="134"/>
      <c r="E146" s="134" t="s">
        <v>578</v>
      </c>
      <c r="F146" s="135">
        <v>21.74</v>
      </c>
      <c r="G146" s="134"/>
      <c r="H146" s="222" t="s">
        <v>579</v>
      </c>
      <c r="I146" s="222"/>
      <c r="J146" s="135">
        <v>94.45</v>
      </c>
    </row>
    <row r="147" spans="1:10" ht="26.25" thickBot="1">
      <c r="A147" s="111"/>
      <c r="B147" s="111"/>
      <c r="C147" s="111"/>
      <c r="D147" s="111"/>
      <c r="E147" s="111"/>
      <c r="F147" s="111"/>
      <c r="G147" s="111" t="s">
        <v>580</v>
      </c>
      <c r="H147" s="136">
        <v>21.46</v>
      </c>
      <c r="I147" s="111" t="s">
        <v>581</v>
      </c>
      <c r="J147" s="112">
        <v>2026.89</v>
      </c>
    </row>
    <row r="148" spans="1:10" ht="15.75" thickTop="1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</row>
    <row r="149" spans="1:10">
      <c r="A149" s="113" t="s">
        <v>345</v>
      </c>
      <c r="B149" s="113"/>
      <c r="C149" s="113"/>
      <c r="D149" s="113" t="s">
        <v>77</v>
      </c>
      <c r="E149" s="113"/>
      <c r="F149" s="211"/>
      <c r="G149" s="211"/>
      <c r="H149" s="114"/>
      <c r="I149" s="113"/>
      <c r="J149" s="115">
        <v>16028.06</v>
      </c>
    </row>
    <row r="150" spans="1:10" ht="30">
      <c r="A150" s="116" t="s">
        <v>346</v>
      </c>
      <c r="B150" s="117" t="s">
        <v>299</v>
      </c>
      <c r="C150" s="116" t="s">
        <v>300</v>
      </c>
      <c r="D150" s="116" t="s">
        <v>301</v>
      </c>
      <c r="E150" s="212" t="s">
        <v>563</v>
      </c>
      <c r="F150" s="212"/>
      <c r="G150" s="118" t="s">
        <v>302</v>
      </c>
      <c r="H150" s="117" t="s">
        <v>303</v>
      </c>
      <c r="I150" s="117" t="s">
        <v>304</v>
      </c>
      <c r="J150" s="117" t="s">
        <v>306</v>
      </c>
    </row>
    <row r="151" spans="1:10" ht="25.5">
      <c r="A151" s="119" t="s">
        <v>564</v>
      </c>
      <c r="B151" s="120" t="s">
        <v>347</v>
      </c>
      <c r="C151" s="119" t="s">
        <v>183</v>
      </c>
      <c r="D151" s="119" t="s">
        <v>348</v>
      </c>
      <c r="E151" s="213" t="s">
        <v>565</v>
      </c>
      <c r="F151" s="213"/>
      <c r="G151" s="121" t="s">
        <v>5</v>
      </c>
      <c r="H151" s="122">
        <v>1</v>
      </c>
      <c r="I151" s="123">
        <v>47.72</v>
      </c>
      <c r="J151" s="123">
        <v>47.72</v>
      </c>
    </row>
    <row r="152" spans="1:10" ht="25.5">
      <c r="A152" s="124" t="s">
        <v>566</v>
      </c>
      <c r="B152" s="125" t="s">
        <v>615</v>
      </c>
      <c r="C152" s="124" t="s">
        <v>183</v>
      </c>
      <c r="D152" s="124" t="s">
        <v>216</v>
      </c>
      <c r="E152" s="214" t="s">
        <v>565</v>
      </c>
      <c r="F152" s="214"/>
      <c r="G152" s="126" t="s">
        <v>568</v>
      </c>
      <c r="H152" s="127">
        <v>0.7</v>
      </c>
      <c r="I152" s="128">
        <v>26.21</v>
      </c>
      <c r="J152" s="128">
        <v>18.34</v>
      </c>
    </row>
    <row r="153" spans="1:10" ht="25.5">
      <c r="A153" s="124" t="s">
        <v>566</v>
      </c>
      <c r="B153" s="125" t="s">
        <v>569</v>
      </c>
      <c r="C153" s="124" t="s">
        <v>183</v>
      </c>
      <c r="D153" s="124" t="s">
        <v>190</v>
      </c>
      <c r="E153" s="214" t="s">
        <v>565</v>
      </c>
      <c r="F153" s="214"/>
      <c r="G153" s="126" t="s">
        <v>568</v>
      </c>
      <c r="H153" s="127">
        <v>0.55000000000000004</v>
      </c>
      <c r="I153" s="128">
        <v>19.940000000000001</v>
      </c>
      <c r="J153" s="128">
        <v>10.96</v>
      </c>
    </row>
    <row r="154" spans="1:10" ht="25.5">
      <c r="A154" s="129" t="s">
        <v>570</v>
      </c>
      <c r="B154" s="130" t="s">
        <v>616</v>
      </c>
      <c r="C154" s="129" t="s">
        <v>183</v>
      </c>
      <c r="D154" s="129" t="s">
        <v>214</v>
      </c>
      <c r="E154" s="227" t="s">
        <v>572</v>
      </c>
      <c r="F154" s="227"/>
      <c r="G154" s="131" t="s">
        <v>215</v>
      </c>
      <c r="H154" s="132">
        <v>0.11</v>
      </c>
      <c r="I154" s="133">
        <v>52.5</v>
      </c>
      <c r="J154" s="133">
        <v>5.77</v>
      </c>
    </row>
    <row r="155" spans="1:10" ht="25.5">
      <c r="A155" s="129" t="s">
        <v>570</v>
      </c>
      <c r="B155" s="130" t="s">
        <v>617</v>
      </c>
      <c r="C155" s="129" t="s">
        <v>183</v>
      </c>
      <c r="D155" s="129" t="s">
        <v>618</v>
      </c>
      <c r="E155" s="227" t="s">
        <v>572</v>
      </c>
      <c r="F155" s="227"/>
      <c r="G155" s="131" t="s">
        <v>215</v>
      </c>
      <c r="H155" s="132">
        <v>0.08</v>
      </c>
      <c r="I155" s="133">
        <v>114.98</v>
      </c>
      <c r="J155" s="133">
        <v>9.19</v>
      </c>
    </row>
    <row r="156" spans="1:10" ht="25.5">
      <c r="A156" s="129" t="s">
        <v>570</v>
      </c>
      <c r="B156" s="130" t="s">
        <v>619</v>
      </c>
      <c r="C156" s="129" t="s">
        <v>183</v>
      </c>
      <c r="D156" s="129" t="s">
        <v>620</v>
      </c>
      <c r="E156" s="227" t="s">
        <v>572</v>
      </c>
      <c r="F156" s="227"/>
      <c r="G156" s="131" t="s">
        <v>215</v>
      </c>
      <c r="H156" s="132">
        <v>0.05</v>
      </c>
      <c r="I156" s="133">
        <v>58.2</v>
      </c>
      <c r="J156" s="133">
        <v>2.91</v>
      </c>
    </row>
    <row r="157" spans="1:10" ht="25.5">
      <c r="A157" s="129" t="s">
        <v>570</v>
      </c>
      <c r="B157" s="130" t="s">
        <v>621</v>
      </c>
      <c r="C157" s="129" t="s">
        <v>183</v>
      </c>
      <c r="D157" s="129" t="s">
        <v>213</v>
      </c>
      <c r="E157" s="227" t="s">
        <v>572</v>
      </c>
      <c r="F157" s="227"/>
      <c r="G157" s="131" t="s">
        <v>241</v>
      </c>
      <c r="H157" s="132">
        <v>0.5</v>
      </c>
      <c r="I157" s="133">
        <v>1.1000000000000001</v>
      </c>
      <c r="J157" s="133">
        <v>0.55000000000000004</v>
      </c>
    </row>
    <row r="158" spans="1:10" ht="38.25">
      <c r="A158" s="134"/>
      <c r="B158" s="134"/>
      <c r="C158" s="134"/>
      <c r="D158" s="134"/>
      <c r="E158" s="134" t="s">
        <v>575</v>
      </c>
      <c r="F158" s="135">
        <v>18.34</v>
      </c>
      <c r="G158" s="134" t="s">
        <v>576</v>
      </c>
      <c r="H158" s="135">
        <v>0</v>
      </c>
      <c r="I158" s="134" t="s">
        <v>577</v>
      </c>
      <c r="J158" s="135">
        <v>18.34</v>
      </c>
    </row>
    <row r="159" spans="1:10" ht="38.25">
      <c r="A159" s="134"/>
      <c r="B159" s="134"/>
      <c r="C159" s="134"/>
      <c r="D159" s="134"/>
      <c r="E159" s="134" t="s">
        <v>578</v>
      </c>
      <c r="F159" s="135">
        <v>14.26</v>
      </c>
      <c r="G159" s="134"/>
      <c r="H159" s="222" t="s">
        <v>579</v>
      </c>
      <c r="I159" s="222"/>
      <c r="J159" s="135">
        <v>61.98</v>
      </c>
    </row>
    <row r="160" spans="1:10" ht="26.25" thickBot="1">
      <c r="A160" s="111"/>
      <c r="B160" s="111"/>
      <c r="C160" s="111"/>
      <c r="D160" s="111"/>
      <c r="E160" s="111"/>
      <c r="F160" s="111"/>
      <c r="G160" s="111" t="s">
        <v>580</v>
      </c>
      <c r="H160" s="136">
        <v>250.74</v>
      </c>
      <c r="I160" s="111" t="s">
        <v>581</v>
      </c>
      <c r="J160" s="112">
        <v>15540.86</v>
      </c>
    </row>
    <row r="161" spans="1:10" ht="15.75" thickTop="1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</row>
    <row r="162" spans="1:10" ht="30">
      <c r="A162" s="116" t="s">
        <v>349</v>
      </c>
      <c r="B162" s="117" t="s">
        <v>299</v>
      </c>
      <c r="C162" s="116" t="s">
        <v>300</v>
      </c>
      <c r="D162" s="116" t="s">
        <v>301</v>
      </c>
      <c r="E162" s="212" t="s">
        <v>563</v>
      </c>
      <c r="F162" s="212"/>
      <c r="G162" s="118" t="s">
        <v>302</v>
      </c>
      <c r="H162" s="117" t="s">
        <v>303</v>
      </c>
      <c r="I162" s="117" t="s">
        <v>304</v>
      </c>
      <c r="J162" s="117" t="s">
        <v>306</v>
      </c>
    </row>
    <row r="163" spans="1:10" ht="25.5">
      <c r="A163" s="119" t="s">
        <v>564</v>
      </c>
      <c r="B163" s="120" t="s">
        <v>350</v>
      </c>
      <c r="C163" s="119" t="s">
        <v>183</v>
      </c>
      <c r="D163" s="119" t="s">
        <v>140</v>
      </c>
      <c r="E163" s="213" t="s">
        <v>565</v>
      </c>
      <c r="F163" s="213"/>
      <c r="G163" s="121" t="s">
        <v>5</v>
      </c>
      <c r="H163" s="122">
        <v>1</v>
      </c>
      <c r="I163" s="123">
        <v>30.8</v>
      </c>
      <c r="J163" s="123">
        <v>30.8</v>
      </c>
    </row>
    <row r="164" spans="1:10" ht="25.5">
      <c r="A164" s="124" t="s">
        <v>566</v>
      </c>
      <c r="B164" s="125" t="s">
        <v>615</v>
      </c>
      <c r="C164" s="124" t="s">
        <v>183</v>
      </c>
      <c r="D164" s="124" t="s">
        <v>216</v>
      </c>
      <c r="E164" s="214" t="s">
        <v>565</v>
      </c>
      <c r="F164" s="214"/>
      <c r="G164" s="126" t="s">
        <v>568</v>
      </c>
      <c r="H164" s="127">
        <v>0.4</v>
      </c>
      <c r="I164" s="128">
        <v>26.21</v>
      </c>
      <c r="J164" s="128">
        <v>10.48</v>
      </c>
    </row>
    <row r="165" spans="1:10" ht="25.5">
      <c r="A165" s="124" t="s">
        <v>566</v>
      </c>
      <c r="B165" s="125" t="s">
        <v>569</v>
      </c>
      <c r="C165" s="124" t="s">
        <v>183</v>
      </c>
      <c r="D165" s="124" t="s">
        <v>190</v>
      </c>
      <c r="E165" s="214" t="s">
        <v>565</v>
      </c>
      <c r="F165" s="214"/>
      <c r="G165" s="126" t="s">
        <v>568</v>
      </c>
      <c r="H165" s="127">
        <v>0.35</v>
      </c>
      <c r="I165" s="128">
        <v>19.940000000000001</v>
      </c>
      <c r="J165" s="128">
        <v>6.97</v>
      </c>
    </row>
    <row r="166" spans="1:10" ht="25.5">
      <c r="A166" s="129" t="s">
        <v>570</v>
      </c>
      <c r="B166" s="130" t="s">
        <v>622</v>
      </c>
      <c r="C166" s="129" t="s">
        <v>183</v>
      </c>
      <c r="D166" s="129" t="s">
        <v>217</v>
      </c>
      <c r="E166" s="227" t="s">
        <v>572</v>
      </c>
      <c r="F166" s="227"/>
      <c r="G166" s="131" t="s">
        <v>215</v>
      </c>
      <c r="H166" s="132">
        <v>0.04</v>
      </c>
      <c r="I166" s="133">
        <v>132.9</v>
      </c>
      <c r="J166" s="133">
        <v>5.31</v>
      </c>
    </row>
    <row r="167" spans="1:10" ht="25.5">
      <c r="A167" s="129" t="s">
        <v>570</v>
      </c>
      <c r="B167" s="130" t="s">
        <v>623</v>
      </c>
      <c r="C167" s="129" t="s">
        <v>183</v>
      </c>
      <c r="D167" s="129" t="s">
        <v>218</v>
      </c>
      <c r="E167" s="227" t="s">
        <v>572</v>
      </c>
      <c r="F167" s="227"/>
      <c r="G167" s="131" t="s">
        <v>215</v>
      </c>
      <c r="H167" s="132">
        <v>0.01</v>
      </c>
      <c r="I167" s="133">
        <v>57.3</v>
      </c>
      <c r="J167" s="133">
        <v>0.56999999999999995</v>
      </c>
    </row>
    <row r="168" spans="1:10" ht="25.5">
      <c r="A168" s="129" t="s">
        <v>570</v>
      </c>
      <c r="B168" s="130" t="s">
        <v>624</v>
      </c>
      <c r="C168" s="129" t="s">
        <v>183</v>
      </c>
      <c r="D168" s="129" t="s">
        <v>219</v>
      </c>
      <c r="E168" s="227" t="s">
        <v>572</v>
      </c>
      <c r="F168" s="227"/>
      <c r="G168" s="131" t="s">
        <v>241</v>
      </c>
      <c r="H168" s="132">
        <v>0.4</v>
      </c>
      <c r="I168" s="133">
        <v>1.1000000000000001</v>
      </c>
      <c r="J168" s="133">
        <v>0.44</v>
      </c>
    </row>
    <row r="169" spans="1:10" ht="25.5">
      <c r="A169" s="129" t="s">
        <v>570</v>
      </c>
      <c r="B169" s="130" t="s">
        <v>625</v>
      </c>
      <c r="C169" s="129" t="s">
        <v>183</v>
      </c>
      <c r="D169" s="129" t="s">
        <v>220</v>
      </c>
      <c r="E169" s="227" t="s">
        <v>572</v>
      </c>
      <c r="F169" s="227"/>
      <c r="G169" s="131" t="s">
        <v>215</v>
      </c>
      <c r="H169" s="132">
        <v>0.04</v>
      </c>
      <c r="I169" s="133">
        <v>175.9</v>
      </c>
      <c r="J169" s="133">
        <v>7.03</v>
      </c>
    </row>
    <row r="170" spans="1:10" ht="38.25">
      <c r="A170" s="134"/>
      <c r="B170" s="134"/>
      <c r="C170" s="134"/>
      <c r="D170" s="134"/>
      <c r="E170" s="134" t="s">
        <v>575</v>
      </c>
      <c r="F170" s="135">
        <v>10.91</v>
      </c>
      <c r="G170" s="134" t="s">
        <v>576</v>
      </c>
      <c r="H170" s="135">
        <v>0</v>
      </c>
      <c r="I170" s="134" t="s">
        <v>577</v>
      </c>
      <c r="J170" s="135">
        <v>10.91</v>
      </c>
    </row>
    <row r="171" spans="1:10" ht="38.25">
      <c r="A171" s="134"/>
      <c r="B171" s="134"/>
      <c r="C171" s="134"/>
      <c r="D171" s="134"/>
      <c r="E171" s="134" t="s">
        <v>578</v>
      </c>
      <c r="F171" s="135">
        <v>9.1999999999999993</v>
      </c>
      <c r="G171" s="134"/>
      <c r="H171" s="222" t="s">
        <v>579</v>
      </c>
      <c r="I171" s="222"/>
      <c r="J171" s="135">
        <v>40</v>
      </c>
    </row>
    <row r="172" spans="1:10" ht="26.25" thickBot="1">
      <c r="A172" s="111"/>
      <c r="B172" s="111"/>
      <c r="C172" s="111"/>
      <c r="D172" s="111"/>
      <c r="E172" s="111"/>
      <c r="F172" s="111"/>
      <c r="G172" s="111" t="s">
        <v>580</v>
      </c>
      <c r="H172" s="136">
        <v>12.18</v>
      </c>
      <c r="I172" s="111" t="s">
        <v>581</v>
      </c>
      <c r="J172" s="112">
        <v>487.2</v>
      </c>
    </row>
    <row r="173" spans="1:10" ht="15.75" thickTop="1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</row>
    <row r="174" spans="1:10">
      <c r="A174" s="113" t="s">
        <v>351</v>
      </c>
      <c r="B174" s="113"/>
      <c r="C174" s="113"/>
      <c r="D174" s="113" t="s">
        <v>78</v>
      </c>
      <c r="E174" s="113"/>
      <c r="F174" s="211"/>
      <c r="G174" s="211"/>
      <c r="H174" s="114"/>
      <c r="I174" s="113"/>
      <c r="J174" s="115">
        <v>17672.46</v>
      </c>
    </row>
    <row r="175" spans="1:10" ht="30">
      <c r="A175" s="116" t="s">
        <v>352</v>
      </c>
      <c r="B175" s="117" t="s">
        <v>299</v>
      </c>
      <c r="C175" s="116" t="s">
        <v>300</v>
      </c>
      <c r="D175" s="116" t="s">
        <v>301</v>
      </c>
      <c r="E175" s="212" t="s">
        <v>563</v>
      </c>
      <c r="F175" s="212"/>
      <c r="G175" s="118" t="s">
        <v>302</v>
      </c>
      <c r="H175" s="117" t="s">
        <v>303</v>
      </c>
      <c r="I175" s="117" t="s">
        <v>304</v>
      </c>
      <c r="J175" s="117" t="s">
        <v>306</v>
      </c>
    </row>
    <row r="176" spans="1:10" ht="25.5">
      <c r="A176" s="119" t="s">
        <v>564</v>
      </c>
      <c r="B176" s="120" t="s">
        <v>353</v>
      </c>
      <c r="C176" s="119" t="s">
        <v>183</v>
      </c>
      <c r="D176" s="119" t="s">
        <v>354</v>
      </c>
      <c r="E176" s="213" t="s">
        <v>565</v>
      </c>
      <c r="F176" s="213"/>
      <c r="G176" s="121" t="s">
        <v>5</v>
      </c>
      <c r="H176" s="122">
        <v>1</v>
      </c>
      <c r="I176" s="123">
        <v>65.34</v>
      </c>
      <c r="J176" s="123">
        <v>65.34</v>
      </c>
    </row>
    <row r="177" spans="1:10" ht="25.5">
      <c r="A177" s="124" t="s">
        <v>566</v>
      </c>
      <c r="B177" s="125" t="s">
        <v>626</v>
      </c>
      <c r="C177" s="124" t="s">
        <v>183</v>
      </c>
      <c r="D177" s="124" t="s">
        <v>627</v>
      </c>
      <c r="E177" s="214" t="s">
        <v>565</v>
      </c>
      <c r="F177" s="214"/>
      <c r="G177" s="126" t="s">
        <v>568</v>
      </c>
      <c r="H177" s="127">
        <v>0.9</v>
      </c>
      <c r="I177" s="128">
        <v>19.84</v>
      </c>
      <c r="J177" s="128">
        <v>17.850000000000001</v>
      </c>
    </row>
    <row r="178" spans="1:10" ht="25.5">
      <c r="A178" s="124" t="s">
        <v>566</v>
      </c>
      <c r="B178" s="125" t="s">
        <v>567</v>
      </c>
      <c r="C178" s="124" t="s">
        <v>183</v>
      </c>
      <c r="D178" s="124" t="s">
        <v>188</v>
      </c>
      <c r="E178" s="214" t="s">
        <v>565</v>
      </c>
      <c r="F178" s="214"/>
      <c r="G178" s="126" t="s">
        <v>568</v>
      </c>
      <c r="H178" s="127">
        <v>0.9</v>
      </c>
      <c r="I178" s="128">
        <v>24.43</v>
      </c>
      <c r="J178" s="128">
        <v>21.98</v>
      </c>
    </row>
    <row r="179" spans="1:10" ht="25.5">
      <c r="A179" s="129" t="s">
        <v>570</v>
      </c>
      <c r="B179" s="130" t="s">
        <v>628</v>
      </c>
      <c r="C179" s="129" t="s">
        <v>183</v>
      </c>
      <c r="D179" s="129" t="s">
        <v>221</v>
      </c>
      <c r="E179" s="227" t="s">
        <v>572</v>
      </c>
      <c r="F179" s="227"/>
      <c r="G179" s="131" t="s">
        <v>187</v>
      </c>
      <c r="H179" s="132">
        <v>7.0000000000000007E-2</v>
      </c>
      <c r="I179" s="133">
        <v>18.75</v>
      </c>
      <c r="J179" s="133">
        <v>1.31</v>
      </c>
    </row>
    <row r="180" spans="1:10" ht="25.5">
      <c r="A180" s="129" t="s">
        <v>570</v>
      </c>
      <c r="B180" s="130" t="s">
        <v>629</v>
      </c>
      <c r="C180" s="129" t="s">
        <v>183</v>
      </c>
      <c r="D180" s="129" t="s">
        <v>222</v>
      </c>
      <c r="E180" s="227" t="s">
        <v>572</v>
      </c>
      <c r="F180" s="227"/>
      <c r="G180" s="131" t="s">
        <v>185</v>
      </c>
      <c r="H180" s="132">
        <v>5.0999999999999997E-2</v>
      </c>
      <c r="I180" s="133">
        <v>220</v>
      </c>
      <c r="J180" s="133">
        <v>11.22</v>
      </c>
    </row>
    <row r="181" spans="1:10" ht="25.5">
      <c r="A181" s="129" t="s">
        <v>570</v>
      </c>
      <c r="B181" s="130" t="s">
        <v>630</v>
      </c>
      <c r="C181" s="129" t="s">
        <v>183</v>
      </c>
      <c r="D181" s="129" t="s">
        <v>631</v>
      </c>
      <c r="E181" s="227" t="s">
        <v>572</v>
      </c>
      <c r="F181" s="227"/>
      <c r="G181" s="131" t="s">
        <v>185</v>
      </c>
      <c r="H181" s="132">
        <v>0.03</v>
      </c>
      <c r="I181" s="133">
        <v>380</v>
      </c>
      <c r="J181" s="133">
        <v>11.4</v>
      </c>
    </row>
    <row r="182" spans="1:10" ht="25.5">
      <c r="A182" s="129" t="s">
        <v>570</v>
      </c>
      <c r="B182" s="130" t="s">
        <v>632</v>
      </c>
      <c r="C182" s="129" t="s">
        <v>183</v>
      </c>
      <c r="D182" s="129" t="s">
        <v>223</v>
      </c>
      <c r="E182" s="227" t="s">
        <v>572</v>
      </c>
      <c r="F182" s="227"/>
      <c r="G182" s="131" t="s">
        <v>241</v>
      </c>
      <c r="H182" s="132">
        <v>8.9999999999999993E-3</v>
      </c>
      <c r="I182" s="133">
        <v>176.64</v>
      </c>
      <c r="J182" s="133">
        <v>1.58</v>
      </c>
    </row>
    <row r="183" spans="1:10" ht="38.25">
      <c r="A183" s="134"/>
      <c r="B183" s="134"/>
      <c r="C183" s="134"/>
      <c r="D183" s="134"/>
      <c r="E183" s="134" t="s">
        <v>575</v>
      </c>
      <c r="F183" s="135">
        <v>25.85</v>
      </c>
      <c r="G183" s="134" t="s">
        <v>576</v>
      </c>
      <c r="H183" s="135">
        <v>0</v>
      </c>
      <c r="I183" s="134" t="s">
        <v>577</v>
      </c>
      <c r="J183" s="135">
        <v>25.85</v>
      </c>
    </row>
    <row r="184" spans="1:10" ht="38.25">
      <c r="A184" s="134"/>
      <c r="B184" s="134"/>
      <c r="C184" s="134"/>
      <c r="D184" s="134"/>
      <c r="E184" s="134" t="s">
        <v>578</v>
      </c>
      <c r="F184" s="135">
        <v>19.53</v>
      </c>
      <c r="G184" s="134"/>
      <c r="H184" s="222" t="s">
        <v>579</v>
      </c>
      <c r="I184" s="222"/>
      <c r="J184" s="135">
        <v>84.87</v>
      </c>
    </row>
    <row r="185" spans="1:10" ht="26.25" thickBot="1">
      <c r="A185" s="111"/>
      <c r="B185" s="111"/>
      <c r="C185" s="111"/>
      <c r="D185" s="111"/>
      <c r="E185" s="111"/>
      <c r="F185" s="111"/>
      <c r="G185" s="111" t="s">
        <v>580</v>
      </c>
      <c r="H185" s="136">
        <v>88.12</v>
      </c>
      <c r="I185" s="111" t="s">
        <v>581</v>
      </c>
      <c r="J185" s="112">
        <v>7478.74</v>
      </c>
    </row>
    <row r="186" spans="1:10" ht="15.75" thickTop="1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</row>
    <row r="187" spans="1:10" ht="30">
      <c r="A187" s="116" t="s">
        <v>355</v>
      </c>
      <c r="B187" s="117" t="s">
        <v>299</v>
      </c>
      <c r="C187" s="116" t="s">
        <v>300</v>
      </c>
      <c r="D187" s="116" t="s">
        <v>301</v>
      </c>
      <c r="E187" s="212" t="s">
        <v>563</v>
      </c>
      <c r="F187" s="212"/>
      <c r="G187" s="118" t="s">
        <v>302</v>
      </c>
      <c r="H187" s="117" t="s">
        <v>303</v>
      </c>
      <c r="I187" s="117" t="s">
        <v>304</v>
      </c>
      <c r="J187" s="117" t="s">
        <v>306</v>
      </c>
    </row>
    <row r="188" spans="1:10" ht="25.5">
      <c r="A188" s="119" t="s">
        <v>564</v>
      </c>
      <c r="B188" s="120" t="s">
        <v>356</v>
      </c>
      <c r="C188" s="119" t="s">
        <v>183</v>
      </c>
      <c r="D188" s="119" t="s">
        <v>180</v>
      </c>
      <c r="E188" s="213" t="s">
        <v>565</v>
      </c>
      <c r="F188" s="213"/>
      <c r="G188" s="121" t="s">
        <v>5</v>
      </c>
      <c r="H188" s="122">
        <v>1</v>
      </c>
      <c r="I188" s="123">
        <v>80.36</v>
      </c>
      <c r="J188" s="123">
        <v>80.36</v>
      </c>
    </row>
    <row r="189" spans="1:10" ht="25.5">
      <c r="A189" s="124" t="s">
        <v>566</v>
      </c>
      <c r="B189" s="125" t="s">
        <v>569</v>
      </c>
      <c r="C189" s="124" t="s">
        <v>183</v>
      </c>
      <c r="D189" s="124" t="s">
        <v>190</v>
      </c>
      <c r="E189" s="214" t="s">
        <v>565</v>
      </c>
      <c r="F189" s="214"/>
      <c r="G189" s="126" t="s">
        <v>568</v>
      </c>
      <c r="H189" s="127">
        <v>0.24</v>
      </c>
      <c r="I189" s="128">
        <v>19.940000000000001</v>
      </c>
      <c r="J189" s="128">
        <v>4.78</v>
      </c>
    </row>
    <row r="190" spans="1:10" ht="25.5">
      <c r="A190" s="124" t="s">
        <v>566</v>
      </c>
      <c r="B190" s="125" t="s">
        <v>633</v>
      </c>
      <c r="C190" s="124" t="s">
        <v>183</v>
      </c>
      <c r="D190" s="124" t="s">
        <v>228</v>
      </c>
      <c r="E190" s="214" t="s">
        <v>565</v>
      </c>
      <c r="F190" s="214"/>
      <c r="G190" s="126" t="s">
        <v>568</v>
      </c>
      <c r="H190" s="127">
        <v>0.24</v>
      </c>
      <c r="I190" s="128">
        <v>24.37</v>
      </c>
      <c r="J190" s="128">
        <v>5.84</v>
      </c>
    </row>
    <row r="191" spans="1:10" ht="25.5">
      <c r="A191" s="129" t="s">
        <v>570</v>
      </c>
      <c r="B191" s="130" t="s">
        <v>634</v>
      </c>
      <c r="C191" s="129" t="s">
        <v>183</v>
      </c>
      <c r="D191" s="129" t="s">
        <v>226</v>
      </c>
      <c r="E191" s="227" t="s">
        <v>572</v>
      </c>
      <c r="F191" s="227"/>
      <c r="G191" s="131" t="s">
        <v>241</v>
      </c>
      <c r="H191" s="132">
        <v>1.4</v>
      </c>
      <c r="I191" s="133">
        <v>3.96</v>
      </c>
      <c r="J191" s="133">
        <v>5.54</v>
      </c>
    </row>
    <row r="192" spans="1:10" ht="25.5">
      <c r="A192" s="129" t="s">
        <v>570</v>
      </c>
      <c r="B192" s="130" t="s">
        <v>635</v>
      </c>
      <c r="C192" s="129" t="s">
        <v>183</v>
      </c>
      <c r="D192" s="129" t="s">
        <v>227</v>
      </c>
      <c r="E192" s="227" t="s">
        <v>572</v>
      </c>
      <c r="F192" s="227"/>
      <c r="G192" s="131" t="s">
        <v>187</v>
      </c>
      <c r="H192" s="132">
        <v>0.01</v>
      </c>
      <c r="I192" s="133">
        <v>12.14</v>
      </c>
      <c r="J192" s="133">
        <v>0.12</v>
      </c>
    </row>
    <row r="193" spans="1:10" ht="25.5">
      <c r="A193" s="129" t="s">
        <v>570</v>
      </c>
      <c r="B193" s="130" t="s">
        <v>636</v>
      </c>
      <c r="C193" s="129" t="s">
        <v>183</v>
      </c>
      <c r="D193" s="129" t="s">
        <v>225</v>
      </c>
      <c r="E193" s="227" t="s">
        <v>572</v>
      </c>
      <c r="F193" s="227"/>
      <c r="G193" s="131" t="s">
        <v>241</v>
      </c>
      <c r="H193" s="132">
        <v>1.4</v>
      </c>
      <c r="I193" s="133">
        <v>6.42</v>
      </c>
      <c r="J193" s="133">
        <v>8.98</v>
      </c>
    </row>
    <row r="194" spans="1:10" ht="25.5">
      <c r="A194" s="129" t="s">
        <v>570</v>
      </c>
      <c r="B194" s="130" t="s">
        <v>637</v>
      </c>
      <c r="C194" s="129" t="s">
        <v>183</v>
      </c>
      <c r="D194" s="129" t="s">
        <v>638</v>
      </c>
      <c r="E194" s="227" t="s">
        <v>572</v>
      </c>
      <c r="F194" s="227"/>
      <c r="G194" s="131" t="s">
        <v>241</v>
      </c>
      <c r="H194" s="132">
        <v>0.56000000000000005</v>
      </c>
      <c r="I194" s="133">
        <v>96.7</v>
      </c>
      <c r="J194" s="133">
        <v>54.15</v>
      </c>
    </row>
    <row r="195" spans="1:10" ht="25.5">
      <c r="A195" s="129" t="s">
        <v>570</v>
      </c>
      <c r="B195" s="130" t="s">
        <v>639</v>
      </c>
      <c r="C195" s="129" t="s">
        <v>183</v>
      </c>
      <c r="D195" s="129" t="s">
        <v>224</v>
      </c>
      <c r="E195" s="227" t="s">
        <v>572</v>
      </c>
      <c r="F195" s="227"/>
      <c r="G195" s="131" t="s">
        <v>241</v>
      </c>
      <c r="H195" s="132">
        <v>1.4</v>
      </c>
      <c r="I195" s="133">
        <v>0.68</v>
      </c>
      <c r="J195" s="133">
        <v>0.95</v>
      </c>
    </row>
    <row r="196" spans="1:10" ht="38.25">
      <c r="A196" s="134"/>
      <c r="B196" s="134"/>
      <c r="C196" s="134"/>
      <c r="D196" s="134"/>
      <c r="E196" s="134" t="s">
        <v>575</v>
      </c>
      <c r="F196" s="135">
        <v>6.89</v>
      </c>
      <c r="G196" s="134" t="s">
        <v>576</v>
      </c>
      <c r="H196" s="135">
        <v>0</v>
      </c>
      <c r="I196" s="134" t="s">
        <v>577</v>
      </c>
      <c r="J196" s="135">
        <v>6.89</v>
      </c>
    </row>
    <row r="197" spans="1:10" ht="38.25">
      <c r="A197" s="134"/>
      <c r="B197" s="134"/>
      <c r="C197" s="134"/>
      <c r="D197" s="134"/>
      <c r="E197" s="134" t="s">
        <v>578</v>
      </c>
      <c r="F197" s="135">
        <v>24.02</v>
      </c>
      <c r="G197" s="134"/>
      <c r="H197" s="222" t="s">
        <v>579</v>
      </c>
      <c r="I197" s="222"/>
      <c r="J197" s="135">
        <v>104.38</v>
      </c>
    </row>
    <row r="198" spans="1:10" ht="26.25" thickBot="1">
      <c r="A198" s="111"/>
      <c r="B198" s="111"/>
      <c r="C198" s="111"/>
      <c r="D198" s="111"/>
      <c r="E198" s="111"/>
      <c r="F198" s="111"/>
      <c r="G198" s="111" t="s">
        <v>580</v>
      </c>
      <c r="H198" s="136">
        <v>88.12</v>
      </c>
      <c r="I198" s="111" t="s">
        <v>581</v>
      </c>
      <c r="J198" s="112">
        <v>9197.9599999999991</v>
      </c>
    </row>
    <row r="199" spans="1:10" ht="15.75" thickTop="1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</row>
    <row r="200" spans="1:10" ht="30">
      <c r="A200" s="116" t="s">
        <v>357</v>
      </c>
      <c r="B200" s="117" t="s">
        <v>299</v>
      </c>
      <c r="C200" s="116" t="s">
        <v>300</v>
      </c>
      <c r="D200" s="116" t="s">
        <v>301</v>
      </c>
      <c r="E200" s="212" t="s">
        <v>563</v>
      </c>
      <c r="F200" s="212"/>
      <c r="G200" s="118" t="s">
        <v>302</v>
      </c>
      <c r="H200" s="117" t="s">
        <v>303</v>
      </c>
      <c r="I200" s="117" t="s">
        <v>304</v>
      </c>
      <c r="J200" s="117" t="s">
        <v>306</v>
      </c>
    </row>
    <row r="201" spans="1:10" ht="25.5">
      <c r="A201" s="119" t="s">
        <v>564</v>
      </c>
      <c r="B201" s="120" t="s">
        <v>358</v>
      </c>
      <c r="C201" s="119" t="s">
        <v>183</v>
      </c>
      <c r="D201" s="119" t="s">
        <v>82</v>
      </c>
      <c r="E201" s="213" t="s">
        <v>565</v>
      </c>
      <c r="F201" s="213"/>
      <c r="G201" s="121" t="s">
        <v>132</v>
      </c>
      <c r="H201" s="122">
        <v>1</v>
      </c>
      <c r="I201" s="123">
        <v>70.98</v>
      </c>
      <c r="J201" s="123">
        <v>70.98</v>
      </c>
    </row>
    <row r="202" spans="1:10" ht="25.5">
      <c r="A202" s="124" t="s">
        <v>566</v>
      </c>
      <c r="B202" s="125" t="s">
        <v>633</v>
      </c>
      <c r="C202" s="124" t="s">
        <v>183</v>
      </c>
      <c r="D202" s="124" t="s">
        <v>228</v>
      </c>
      <c r="E202" s="214" t="s">
        <v>565</v>
      </c>
      <c r="F202" s="214"/>
      <c r="G202" s="126" t="s">
        <v>568</v>
      </c>
      <c r="H202" s="127">
        <v>0.12</v>
      </c>
      <c r="I202" s="128">
        <v>24.37</v>
      </c>
      <c r="J202" s="128">
        <v>2.92</v>
      </c>
    </row>
    <row r="203" spans="1:10" ht="25.5">
      <c r="A203" s="124" t="s">
        <v>566</v>
      </c>
      <c r="B203" s="125" t="s">
        <v>569</v>
      </c>
      <c r="C203" s="124" t="s">
        <v>183</v>
      </c>
      <c r="D203" s="124" t="s">
        <v>190</v>
      </c>
      <c r="E203" s="214" t="s">
        <v>565</v>
      </c>
      <c r="F203" s="214"/>
      <c r="G203" s="126" t="s">
        <v>568</v>
      </c>
      <c r="H203" s="127">
        <v>0.12</v>
      </c>
      <c r="I203" s="128">
        <v>19.940000000000001</v>
      </c>
      <c r="J203" s="128">
        <v>2.39</v>
      </c>
    </row>
    <row r="204" spans="1:10" ht="25.5">
      <c r="A204" s="129" t="s">
        <v>570</v>
      </c>
      <c r="B204" s="130" t="s">
        <v>639</v>
      </c>
      <c r="C204" s="129" t="s">
        <v>183</v>
      </c>
      <c r="D204" s="129" t="s">
        <v>224</v>
      </c>
      <c r="E204" s="227" t="s">
        <v>572</v>
      </c>
      <c r="F204" s="227"/>
      <c r="G204" s="131" t="s">
        <v>241</v>
      </c>
      <c r="H204" s="132">
        <v>1</v>
      </c>
      <c r="I204" s="133">
        <v>0.68</v>
      </c>
      <c r="J204" s="133">
        <v>0.68</v>
      </c>
    </row>
    <row r="205" spans="1:10" ht="25.5">
      <c r="A205" s="129" t="s">
        <v>570</v>
      </c>
      <c r="B205" s="130" t="s">
        <v>634</v>
      </c>
      <c r="C205" s="129" t="s">
        <v>183</v>
      </c>
      <c r="D205" s="129" t="s">
        <v>226</v>
      </c>
      <c r="E205" s="227" t="s">
        <v>572</v>
      </c>
      <c r="F205" s="227"/>
      <c r="G205" s="131" t="s">
        <v>241</v>
      </c>
      <c r="H205" s="132">
        <v>1</v>
      </c>
      <c r="I205" s="133">
        <v>3.96</v>
      </c>
      <c r="J205" s="133">
        <v>3.96</v>
      </c>
    </row>
    <row r="206" spans="1:10" ht="25.5">
      <c r="A206" s="129" t="s">
        <v>570</v>
      </c>
      <c r="B206" s="130" t="s">
        <v>640</v>
      </c>
      <c r="C206" s="129" t="s">
        <v>183</v>
      </c>
      <c r="D206" s="129" t="s">
        <v>229</v>
      </c>
      <c r="E206" s="227" t="s">
        <v>572</v>
      </c>
      <c r="F206" s="227"/>
      <c r="G206" s="131" t="s">
        <v>241</v>
      </c>
      <c r="H206" s="132">
        <v>1</v>
      </c>
      <c r="I206" s="133">
        <v>61.03</v>
      </c>
      <c r="J206" s="133">
        <v>61.03</v>
      </c>
    </row>
    <row r="207" spans="1:10" ht="38.25">
      <c r="A207" s="134"/>
      <c r="B207" s="134"/>
      <c r="C207" s="134"/>
      <c r="D207" s="134"/>
      <c r="E207" s="134" t="s">
        <v>575</v>
      </c>
      <c r="F207" s="135">
        <v>3.44</v>
      </c>
      <c r="G207" s="134" t="s">
        <v>576</v>
      </c>
      <c r="H207" s="135">
        <v>0</v>
      </c>
      <c r="I207" s="134" t="s">
        <v>577</v>
      </c>
      <c r="J207" s="135">
        <v>3.44</v>
      </c>
    </row>
    <row r="208" spans="1:10" ht="38.25">
      <c r="A208" s="134"/>
      <c r="B208" s="134"/>
      <c r="C208" s="134"/>
      <c r="D208" s="134"/>
      <c r="E208" s="134" t="s">
        <v>578</v>
      </c>
      <c r="F208" s="135">
        <v>21.22</v>
      </c>
      <c r="G208" s="134"/>
      <c r="H208" s="222" t="s">
        <v>579</v>
      </c>
      <c r="I208" s="222"/>
      <c r="J208" s="135">
        <v>92.2</v>
      </c>
    </row>
    <row r="209" spans="1:10" ht="26.25" thickBot="1">
      <c r="A209" s="111"/>
      <c r="B209" s="111"/>
      <c r="C209" s="111"/>
      <c r="D209" s="111"/>
      <c r="E209" s="111"/>
      <c r="F209" s="111"/>
      <c r="G209" s="111" t="s">
        <v>580</v>
      </c>
      <c r="H209" s="136">
        <v>10.8</v>
      </c>
      <c r="I209" s="111" t="s">
        <v>581</v>
      </c>
      <c r="J209" s="112">
        <v>995.76</v>
      </c>
    </row>
    <row r="210" spans="1:10" ht="15.75" thickTop="1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</row>
    <row r="211" spans="1:10">
      <c r="A211" s="113" t="s">
        <v>359</v>
      </c>
      <c r="B211" s="113"/>
      <c r="C211" s="113"/>
      <c r="D211" s="113" t="s">
        <v>79</v>
      </c>
      <c r="E211" s="113"/>
      <c r="F211" s="211"/>
      <c r="G211" s="211"/>
      <c r="H211" s="114"/>
      <c r="I211" s="113"/>
      <c r="J211" s="115">
        <v>12690.02</v>
      </c>
    </row>
    <row r="212" spans="1:10" ht="30">
      <c r="A212" s="116" t="s">
        <v>360</v>
      </c>
      <c r="B212" s="117" t="s">
        <v>299</v>
      </c>
      <c r="C212" s="116" t="s">
        <v>300</v>
      </c>
      <c r="D212" s="116" t="s">
        <v>301</v>
      </c>
      <c r="E212" s="212" t="s">
        <v>563</v>
      </c>
      <c r="F212" s="212"/>
      <c r="G212" s="118" t="s">
        <v>302</v>
      </c>
      <c r="H212" s="117" t="s">
        <v>303</v>
      </c>
      <c r="I212" s="117" t="s">
        <v>304</v>
      </c>
      <c r="J212" s="117" t="s">
        <v>306</v>
      </c>
    </row>
    <row r="213" spans="1:10" ht="25.5">
      <c r="A213" s="119" t="s">
        <v>564</v>
      </c>
      <c r="B213" s="120" t="s">
        <v>361</v>
      </c>
      <c r="C213" s="119" t="s">
        <v>183</v>
      </c>
      <c r="D213" s="119" t="s">
        <v>92</v>
      </c>
      <c r="E213" s="213" t="s">
        <v>565</v>
      </c>
      <c r="F213" s="213"/>
      <c r="G213" s="121" t="s">
        <v>5</v>
      </c>
      <c r="H213" s="122">
        <v>1</v>
      </c>
      <c r="I213" s="123">
        <v>55.46</v>
      </c>
      <c r="J213" s="123">
        <v>55.46</v>
      </c>
    </row>
    <row r="214" spans="1:10" ht="25.5">
      <c r="A214" s="124" t="s">
        <v>566</v>
      </c>
      <c r="B214" s="125" t="s">
        <v>594</v>
      </c>
      <c r="C214" s="124" t="s">
        <v>183</v>
      </c>
      <c r="D214" s="124" t="s">
        <v>204</v>
      </c>
      <c r="E214" s="214" t="s">
        <v>565</v>
      </c>
      <c r="F214" s="214"/>
      <c r="G214" s="126" t="s">
        <v>568</v>
      </c>
      <c r="H214" s="127">
        <v>0.53</v>
      </c>
      <c r="I214" s="128">
        <v>24.68</v>
      </c>
      <c r="J214" s="128">
        <v>13.08</v>
      </c>
    </row>
    <row r="215" spans="1:10" ht="25.5">
      <c r="A215" s="124" t="s">
        <v>566</v>
      </c>
      <c r="B215" s="125" t="s">
        <v>569</v>
      </c>
      <c r="C215" s="124" t="s">
        <v>183</v>
      </c>
      <c r="D215" s="124" t="s">
        <v>190</v>
      </c>
      <c r="E215" s="214" t="s">
        <v>565</v>
      </c>
      <c r="F215" s="214"/>
      <c r="G215" s="126" t="s">
        <v>568</v>
      </c>
      <c r="H215" s="127">
        <v>0.26</v>
      </c>
      <c r="I215" s="128">
        <v>19.940000000000001</v>
      </c>
      <c r="J215" s="128">
        <v>5.18</v>
      </c>
    </row>
    <row r="216" spans="1:10" ht="25.5">
      <c r="A216" s="129" t="s">
        <v>570</v>
      </c>
      <c r="B216" s="130" t="s">
        <v>597</v>
      </c>
      <c r="C216" s="129" t="s">
        <v>183</v>
      </c>
      <c r="D216" s="129" t="s">
        <v>201</v>
      </c>
      <c r="E216" s="227" t="s">
        <v>572</v>
      </c>
      <c r="F216" s="227"/>
      <c r="G216" s="131" t="s">
        <v>202</v>
      </c>
      <c r="H216" s="132">
        <v>0.35</v>
      </c>
      <c r="I216" s="133">
        <v>60</v>
      </c>
      <c r="J216" s="133">
        <v>21</v>
      </c>
    </row>
    <row r="217" spans="1:10" ht="25.5">
      <c r="A217" s="129" t="s">
        <v>570</v>
      </c>
      <c r="B217" s="130" t="s">
        <v>598</v>
      </c>
      <c r="C217" s="129" t="s">
        <v>183</v>
      </c>
      <c r="D217" s="129" t="s">
        <v>199</v>
      </c>
      <c r="E217" s="227" t="s">
        <v>572</v>
      </c>
      <c r="F217" s="227"/>
      <c r="G217" s="131" t="s">
        <v>7</v>
      </c>
      <c r="H217" s="132">
        <v>0.04</v>
      </c>
      <c r="I217" s="133">
        <v>105</v>
      </c>
      <c r="J217" s="133">
        <v>4.2</v>
      </c>
    </row>
    <row r="218" spans="1:10" ht="25.5">
      <c r="A218" s="129" t="s">
        <v>570</v>
      </c>
      <c r="B218" s="130" t="s">
        <v>599</v>
      </c>
      <c r="C218" s="129" t="s">
        <v>183</v>
      </c>
      <c r="D218" s="129" t="s">
        <v>203</v>
      </c>
      <c r="E218" s="227" t="s">
        <v>572</v>
      </c>
      <c r="F218" s="227"/>
      <c r="G218" s="131" t="s">
        <v>7</v>
      </c>
      <c r="H218" s="132">
        <v>0.05</v>
      </c>
      <c r="I218" s="133">
        <v>240</v>
      </c>
      <c r="J218" s="133">
        <v>12</v>
      </c>
    </row>
    <row r="219" spans="1:10" ht="38.25">
      <c r="A219" s="134"/>
      <c r="B219" s="134"/>
      <c r="C219" s="134"/>
      <c r="D219" s="134"/>
      <c r="E219" s="134" t="s">
        <v>575</v>
      </c>
      <c r="F219" s="135">
        <v>12.030000000000001</v>
      </c>
      <c r="G219" s="134" t="s">
        <v>576</v>
      </c>
      <c r="H219" s="135">
        <v>0</v>
      </c>
      <c r="I219" s="134" t="s">
        <v>577</v>
      </c>
      <c r="J219" s="135">
        <v>12.030000000000001</v>
      </c>
    </row>
    <row r="220" spans="1:10" ht="38.25">
      <c r="A220" s="134"/>
      <c r="B220" s="134"/>
      <c r="C220" s="134"/>
      <c r="D220" s="134"/>
      <c r="E220" s="134" t="s">
        <v>578</v>
      </c>
      <c r="F220" s="135">
        <v>16.579999999999998</v>
      </c>
      <c r="G220" s="134"/>
      <c r="H220" s="222" t="s">
        <v>579</v>
      </c>
      <c r="I220" s="222"/>
      <c r="J220" s="135">
        <v>72.040000000000006</v>
      </c>
    </row>
    <row r="221" spans="1:10" ht="26.25" thickBot="1">
      <c r="A221" s="111"/>
      <c r="B221" s="111"/>
      <c r="C221" s="111"/>
      <c r="D221" s="111"/>
      <c r="E221" s="111"/>
      <c r="F221" s="111"/>
      <c r="G221" s="111" t="s">
        <v>580</v>
      </c>
      <c r="H221" s="136">
        <v>74.02</v>
      </c>
      <c r="I221" s="111" t="s">
        <v>581</v>
      </c>
      <c r="J221" s="112">
        <v>5332.4</v>
      </c>
    </row>
    <row r="222" spans="1:10" ht="15.75" thickTop="1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</row>
    <row r="223" spans="1:10" ht="30">
      <c r="A223" s="116" t="s">
        <v>362</v>
      </c>
      <c r="B223" s="117" t="s">
        <v>299</v>
      </c>
      <c r="C223" s="116" t="s">
        <v>300</v>
      </c>
      <c r="D223" s="116" t="s">
        <v>301</v>
      </c>
      <c r="E223" s="212" t="s">
        <v>563</v>
      </c>
      <c r="F223" s="212"/>
      <c r="G223" s="118" t="s">
        <v>302</v>
      </c>
      <c r="H223" s="117" t="s">
        <v>303</v>
      </c>
      <c r="I223" s="117" t="s">
        <v>304</v>
      </c>
      <c r="J223" s="117" t="s">
        <v>306</v>
      </c>
    </row>
    <row r="224" spans="1:10" ht="25.5">
      <c r="A224" s="119" t="s">
        <v>564</v>
      </c>
      <c r="B224" s="120" t="s">
        <v>363</v>
      </c>
      <c r="C224" s="119" t="s">
        <v>183</v>
      </c>
      <c r="D224" s="119" t="s">
        <v>93</v>
      </c>
      <c r="E224" s="213" t="s">
        <v>565</v>
      </c>
      <c r="F224" s="213"/>
      <c r="G224" s="121" t="s">
        <v>5</v>
      </c>
      <c r="H224" s="122">
        <v>1</v>
      </c>
      <c r="I224" s="123">
        <v>40.57</v>
      </c>
      <c r="J224" s="123">
        <v>40.57</v>
      </c>
    </row>
    <row r="225" spans="1:10" ht="25.5">
      <c r="A225" s="124" t="s">
        <v>566</v>
      </c>
      <c r="B225" s="125" t="s">
        <v>594</v>
      </c>
      <c r="C225" s="124" t="s">
        <v>183</v>
      </c>
      <c r="D225" s="124" t="s">
        <v>204</v>
      </c>
      <c r="E225" s="214" t="s">
        <v>565</v>
      </c>
      <c r="F225" s="214"/>
      <c r="G225" s="126" t="s">
        <v>568</v>
      </c>
      <c r="H225" s="127">
        <v>0.25</v>
      </c>
      <c r="I225" s="128">
        <v>24.68</v>
      </c>
      <c r="J225" s="128">
        <v>6.17</v>
      </c>
    </row>
    <row r="226" spans="1:10" ht="25.5">
      <c r="A226" s="124" t="s">
        <v>566</v>
      </c>
      <c r="B226" s="125" t="s">
        <v>569</v>
      </c>
      <c r="C226" s="124" t="s">
        <v>183</v>
      </c>
      <c r="D226" s="124" t="s">
        <v>190</v>
      </c>
      <c r="E226" s="214" t="s">
        <v>565</v>
      </c>
      <c r="F226" s="214"/>
      <c r="G226" s="126" t="s">
        <v>568</v>
      </c>
      <c r="H226" s="127">
        <v>0.6</v>
      </c>
      <c r="I226" s="128">
        <v>19.940000000000001</v>
      </c>
      <c r="J226" s="128">
        <v>11.96</v>
      </c>
    </row>
    <row r="227" spans="1:10" ht="25.5">
      <c r="A227" s="129" t="s">
        <v>570</v>
      </c>
      <c r="B227" s="130" t="s">
        <v>597</v>
      </c>
      <c r="C227" s="129" t="s">
        <v>183</v>
      </c>
      <c r="D227" s="129" t="s">
        <v>201</v>
      </c>
      <c r="E227" s="227" t="s">
        <v>572</v>
      </c>
      <c r="F227" s="227"/>
      <c r="G227" s="131" t="s">
        <v>202</v>
      </c>
      <c r="H227" s="132">
        <v>0.31</v>
      </c>
      <c r="I227" s="133">
        <v>60</v>
      </c>
      <c r="J227" s="133">
        <v>18.600000000000001</v>
      </c>
    </row>
    <row r="228" spans="1:10" ht="25.5">
      <c r="A228" s="129" t="s">
        <v>570</v>
      </c>
      <c r="B228" s="130" t="s">
        <v>598</v>
      </c>
      <c r="C228" s="129" t="s">
        <v>183</v>
      </c>
      <c r="D228" s="129" t="s">
        <v>199</v>
      </c>
      <c r="E228" s="227" t="s">
        <v>572</v>
      </c>
      <c r="F228" s="227"/>
      <c r="G228" s="131" t="s">
        <v>7</v>
      </c>
      <c r="H228" s="132">
        <v>3.6600000000000001E-2</v>
      </c>
      <c r="I228" s="133">
        <v>105</v>
      </c>
      <c r="J228" s="133">
        <v>3.84</v>
      </c>
    </row>
    <row r="229" spans="1:10" ht="38.25">
      <c r="A229" s="134"/>
      <c r="B229" s="134"/>
      <c r="C229" s="134"/>
      <c r="D229" s="134"/>
      <c r="E229" s="134" t="s">
        <v>575</v>
      </c>
      <c r="F229" s="135">
        <v>11.48</v>
      </c>
      <c r="G229" s="134" t="s">
        <v>576</v>
      </c>
      <c r="H229" s="135">
        <v>0</v>
      </c>
      <c r="I229" s="134" t="s">
        <v>577</v>
      </c>
      <c r="J229" s="135">
        <v>11.48</v>
      </c>
    </row>
    <row r="230" spans="1:10" ht="38.25">
      <c r="A230" s="134"/>
      <c r="B230" s="134"/>
      <c r="C230" s="134"/>
      <c r="D230" s="134"/>
      <c r="E230" s="134" t="s">
        <v>578</v>
      </c>
      <c r="F230" s="135">
        <v>12.13</v>
      </c>
      <c r="G230" s="134"/>
      <c r="H230" s="222" t="s">
        <v>579</v>
      </c>
      <c r="I230" s="222"/>
      <c r="J230" s="135">
        <v>52.7</v>
      </c>
    </row>
    <row r="231" spans="1:10" ht="26.25" thickBot="1">
      <c r="A231" s="111"/>
      <c r="B231" s="111"/>
      <c r="C231" s="111"/>
      <c r="D231" s="111"/>
      <c r="E231" s="111"/>
      <c r="F231" s="111"/>
      <c r="G231" s="111" t="s">
        <v>580</v>
      </c>
      <c r="H231" s="136">
        <v>74.02</v>
      </c>
      <c r="I231" s="111" t="s">
        <v>581</v>
      </c>
      <c r="J231" s="112">
        <v>3900.85</v>
      </c>
    </row>
    <row r="232" spans="1:10" ht="15.75" thickTop="1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</row>
    <row r="233" spans="1:10" ht="30">
      <c r="A233" s="116" t="s">
        <v>364</v>
      </c>
      <c r="B233" s="117" t="s">
        <v>299</v>
      </c>
      <c r="C233" s="116" t="s">
        <v>300</v>
      </c>
      <c r="D233" s="116" t="s">
        <v>301</v>
      </c>
      <c r="E233" s="212" t="s">
        <v>563</v>
      </c>
      <c r="F233" s="212"/>
      <c r="G233" s="118" t="s">
        <v>302</v>
      </c>
      <c r="H233" s="117" t="s">
        <v>303</v>
      </c>
      <c r="I233" s="117" t="s">
        <v>304</v>
      </c>
      <c r="J233" s="117" t="s">
        <v>306</v>
      </c>
    </row>
    <row r="234" spans="1:10" ht="63.75">
      <c r="A234" s="119" t="s">
        <v>564</v>
      </c>
      <c r="B234" s="120" t="s">
        <v>365</v>
      </c>
      <c r="C234" s="119" t="s">
        <v>209</v>
      </c>
      <c r="D234" s="119" t="s">
        <v>366</v>
      </c>
      <c r="E234" s="213" t="s">
        <v>641</v>
      </c>
      <c r="F234" s="213"/>
      <c r="G234" s="121" t="s">
        <v>5</v>
      </c>
      <c r="H234" s="122">
        <v>1</v>
      </c>
      <c r="I234" s="123">
        <v>58.31</v>
      </c>
      <c r="J234" s="123">
        <v>58.31</v>
      </c>
    </row>
    <row r="235" spans="1:10" ht="25.5">
      <c r="A235" s="124" t="s">
        <v>566</v>
      </c>
      <c r="B235" s="125" t="s">
        <v>609</v>
      </c>
      <c r="C235" s="124" t="s">
        <v>209</v>
      </c>
      <c r="D235" s="124" t="s">
        <v>212</v>
      </c>
      <c r="E235" s="214" t="s">
        <v>610</v>
      </c>
      <c r="F235" s="214"/>
      <c r="G235" s="126" t="s">
        <v>189</v>
      </c>
      <c r="H235" s="127">
        <v>0.25369999999999998</v>
      </c>
      <c r="I235" s="128">
        <v>24.59</v>
      </c>
      <c r="J235" s="128">
        <v>6.23</v>
      </c>
    </row>
    <row r="236" spans="1:10" ht="25.5">
      <c r="A236" s="124" t="s">
        <v>566</v>
      </c>
      <c r="B236" s="125" t="s">
        <v>611</v>
      </c>
      <c r="C236" s="124" t="s">
        <v>209</v>
      </c>
      <c r="D236" s="124" t="s">
        <v>190</v>
      </c>
      <c r="E236" s="214" t="s">
        <v>610</v>
      </c>
      <c r="F236" s="214"/>
      <c r="G236" s="126" t="s">
        <v>189</v>
      </c>
      <c r="H236" s="127">
        <v>0.1308</v>
      </c>
      <c r="I236" s="128">
        <v>19.940000000000001</v>
      </c>
      <c r="J236" s="128">
        <v>2.6</v>
      </c>
    </row>
    <row r="237" spans="1:10" ht="38.25">
      <c r="A237" s="129" t="s">
        <v>570</v>
      </c>
      <c r="B237" s="130" t="s">
        <v>642</v>
      </c>
      <c r="C237" s="129" t="s">
        <v>209</v>
      </c>
      <c r="D237" s="129" t="s">
        <v>643</v>
      </c>
      <c r="E237" s="227" t="s">
        <v>572</v>
      </c>
      <c r="F237" s="227"/>
      <c r="G237" s="131" t="s">
        <v>5</v>
      </c>
      <c r="H237" s="132">
        <v>1.06</v>
      </c>
      <c r="I237" s="133">
        <v>38</v>
      </c>
      <c r="J237" s="133">
        <v>40.28</v>
      </c>
    </row>
    <row r="238" spans="1:10" ht="38.25">
      <c r="A238" s="129" t="s">
        <v>570</v>
      </c>
      <c r="B238" s="130" t="s">
        <v>613</v>
      </c>
      <c r="C238" s="129" t="s">
        <v>209</v>
      </c>
      <c r="D238" s="129" t="s">
        <v>210</v>
      </c>
      <c r="E238" s="227" t="s">
        <v>572</v>
      </c>
      <c r="F238" s="227"/>
      <c r="G238" s="131" t="s">
        <v>187</v>
      </c>
      <c r="H238" s="132">
        <v>9.1325000000000003</v>
      </c>
      <c r="I238" s="133">
        <v>0.9</v>
      </c>
      <c r="J238" s="133">
        <v>8.2100000000000009</v>
      </c>
    </row>
    <row r="239" spans="1:10" ht="38.25">
      <c r="A239" s="129" t="s">
        <v>570</v>
      </c>
      <c r="B239" s="130" t="s">
        <v>614</v>
      </c>
      <c r="C239" s="129" t="s">
        <v>209</v>
      </c>
      <c r="D239" s="129" t="s">
        <v>211</v>
      </c>
      <c r="E239" s="227" t="s">
        <v>572</v>
      </c>
      <c r="F239" s="227"/>
      <c r="G239" s="131" t="s">
        <v>187</v>
      </c>
      <c r="H239" s="132">
        <v>0.188</v>
      </c>
      <c r="I239" s="133">
        <v>5.28</v>
      </c>
      <c r="J239" s="133">
        <v>0.99</v>
      </c>
    </row>
    <row r="240" spans="1:10" ht="38.25">
      <c r="A240" s="134"/>
      <c r="B240" s="134"/>
      <c r="C240" s="134"/>
      <c r="D240" s="134"/>
      <c r="E240" s="134" t="s">
        <v>575</v>
      </c>
      <c r="F240" s="135">
        <v>5.81</v>
      </c>
      <c r="G240" s="134" t="s">
        <v>576</v>
      </c>
      <c r="H240" s="135">
        <v>0</v>
      </c>
      <c r="I240" s="134" t="s">
        <v>577</v>
      </c>
      <c r="J240" s="135">
        <v>5.81</v>
      </c>
    </row>
    <row r="241" spans="1:10" ht="38.25">
      <c r="A241" s="134"/>
      <c r="B241" s="134"/>
      <c r="C241" s="134"/>
      <c r="D241" s="134"/>
      <c r="E241" s="134" t="s">
        <v>578</v>
      </c>
      <c r="F241" s="135">
        <v>17.43</v>
      </c>
      <c r="G241" s="134"/>
      <c r="H241" s="222" t="s">
        <v>579</v>
      </c>
      <c r="I241" s="222"/>
      <c r="J241" s="135">
        <v>75.739999999999995</v>
      </c>
    </row>
    <row r="242" spans="1:10" ht="26.25" thickBot="1">
      <c r="A242" s="111"/>
      <c r="B242" s="111"/>
      <c r="C242" s="111"/>
      <c r="D242" s="111"/>
      <c r="E242" s="111"/>
      <c r="F242" s="111"/>
      <c r="G242" s="111" t="s">
        <v>580</v>
      </c>
      <c r="H242" s="136">
        <v>45.64</v>
      </c>
      <c r="I242" s="111" t="s">
        <v>581</v>
      </c>
      <c r="J242" s="112">
        <v>3456.77</v>
      </c>
    </row>
    <row r="243" spans="1:10" ht="15.75" thickTop="1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</row>
    <row r="244" spans="1:10">
      <c r="A244" s="113" t="s">
        <v>367</v>
      </c>
      <c r="B244" s="113"/>
      <c r="C244" s="113"/>
      <c r="D244" s="113" t="s">
        <v>80</v>
      </c>
      <c r="E244" s="113"/>
      <c r="F244" s="211"/>
      <c r="G244" s="211"/>
      <c r="H244" s="114"/>
      <c r="I244" s="113"/>
      <c r="J244" s="115">
        <v>6220.72</v>
      </c>
    </row>
    <row r="245" spans="1:10" ht="30">
      <c r="A245" s="116" t="s">
        <v>368</v>
      </c>
      <c r="B245" s="117" t="s">
        <v>299</v>
      </c>
      <c r="C245" s="116" t="s">
        <v>300</v>
      </c>
      <c r="D245" s="116" t="s">
        <v>301</v>
      </c>
      <c r="E245" s="212" t="s">
        <v>563</v>
      </c>
      <c r="F245" s="212"/>
      <c r="G245" s="118" t="s">
        <v>302</v>
      </c>
      <c r="H245" s="117" t="s">
        <v>303</v>
      </c>
      <c r="I245" s="117" t="s">
        <v>304</v>
      </c>
      <c r="J245" s="117" t="s">
        <v>306</v>
      </c>
    </row>
    <row r="246" spans="1:10" ht="25.5">
      <c r="A246" s="119" t="s">
        <v>564</v>
      </c>
      <c r="B246" s="120" t="s">
        <v>369</v>
      </c>
      <c r="C246" s="119" t="s">
        <v>183</v>
      </c>
      <c r="D246" s="119" t="s">
        <v>85</v>
      </c>
      <c r="E246" s="213" t="s">
        <v>565</v>
      </c>
      <c r="F246" s="213"/>
      <c r="G246" s="121" t="s">
        <v>5</v>
      </c>
      <c r="H246" s="122">
        <v>1</v>
      </c>
      <c r="I246" s="123">
        <v>65.260000000000005</v>
      </c>
      <c r="J246" s="123">
        <v>65.260000000000005</v>
      </c>
    </row>
    <row r="247" spans="1:10" ht="25.5">
      <c r="A247" s="124" t="s">
        <v>566</v>
      </c>
      <c r="B247" s="125" t="s">
        <v>626</v>
      </c>
      <c r="C247" s="124" t="s">
        <v>183</v>
      </c>
      <c r="D247" s="124" t="s">
        <v>627</v>
      </c>
      <c r="E247" s="214" t="s">
        <v>565</v>
      </c>
      <c r="F247" s="214"/>
      <c r="G247" s="126" t="s">
        <v>568</v>
      </c>
      <c r="H247" s="127">
        <v>0.9</v>
      </c>
      <c r="I247" s="128">
        <v>19.84</v>
      </c>
      <c r="J247" s="128">
        <v>17.850000000000001</v>
      </c>
    </row>
    <row r="248" spans="1:10" ht="25.5">
      <c r="A248" s="124" t="s">
        <v>566</v>
      </c>
      <c r="B248" s="125" t="s">
        <v>567</v>
      </c>
      <c r="C248" s="124" t="s">
        <v>183</v>
      </c>
      <c r="D248" s="124" t="s">
        <v>188</v>
      </c>
      <c r="E248" s="214" t="s">
        <v>565</v>
      </c>
      <c r="F248" s="214"/>
      <c r="G248" s="126" t="s">
        <v>568</v>
      </c>
      <c r="H248" s="127">
        <v>0.9</v>
      </c>
      <c r="I248" s="128">
        <v>24.43</v>
      </c>
      <c r="J248" s="128">
        <v>21.98</v>
      </c>
    </row>
    <row r="249" spans="1:10" ht="25.5">
      <c r="A249" s="129" t="s">
        <v>570</v>
      </c>
      <c r="B249" s="130" t="s">
        <v>571</v>
      </c>
      <c r="C249" s="129" t="s">
        <v>183</v>
      </c>
      <c r="D249" s="129" t="s">
        <v>186</v>
      </c>
      <c r="E249" s="227" t="s">
        <v>572</v>
      </c>
      <c r="F249" s="227"/>
      <c r="G249" s="131" t="s">
        <v>187</v>
      </c>
      <c r="H249" s="132">
        <v>0.2</v>
      </c>
      <c r="I249" s="133">
        <v>17.149999999999999</v>
      </c>
      <c r="J249" s="133">
        <v>3.43</v>
      </c>
    </row>
    <row r="250" spans="1:10" ht="25.5">
      <c r="A250" s="129" t="s">
        <v>570</v>
      </c>
      <c r="B250" s="130" t="s">
        <v>629</v>
      </c>
      <c r="C250" s="129" t="s">
        <v>183</v>
      </c>
      <c r="D250" s="129" t="s">
        <v>222</v>
      </c>
      <c r="E250" s="227" t="s">
        <v>572</v>
      </c>
      <c r="F250" s="227"/>
      <c r="G250" s="131" t="s">
        <v>185</v>
      </c>
      <c r="H250" s="132">
        <v>0.1</v>
      </c>
      <c r="I250" s="133">
        <v>220</v>
      </c>
      <c r="J250" s="133">
        <v>22</v>
      </c>
    </row>
    <row r="251" spans="1:10" ht="38.25">
      <c r="A251" s="134"/>
      <c r="B251" s="134"/>
      <c r="C251" s="134"/>
      <c r="D251" s="134"/>
      <c r="E251" s="134" t="s">
        <v>575</v>
      </c>
      <c r="F251" s="135">
        <v>25.85</v>
      </c>
      <c r="G251" s="134" t="s">
        <v>576</v>
      </c>
      <c r="H251" s="135">
        <v>0</v>
      </c>
      <c r="I251" s="134" t="s">
        <v>577</v>
      </c>
      <c r="J251" s="135">
        <v>25.85</v>
      </c>
    </row>
    <row r="252" spans="1:10" ht="38.25">
      <c r="A252" s="134"/>
      <c r="B252" s="134"/>
      <c r="C252" s="134"/>
      <c r="D252" s="134"/>
      <c r="E252" s="134" t="s">
        <v>578</v>
      </c>
      <c r="F252" s="135">
        <v>19.510000000000002</v>
      </c>
      <c r="G252" s="134"/>
      <c r="H252" s="222" t="s">
        <v>579</v>
      </c>
      <c r="I252" s="222"/>
      <c r="J252" s="135">
        <v>84.77</v>
      </c>
    </row>
    <row r="253" spans="1:10" ht="26.25" thickBot="1">
      <c r="A253" s="111"/>
      <c r="B253" s="111"/>
      <c r="C253" s="111"/>
      <c r="D253" s="111"/>
      <c r="E253" s="111"/>
      <c r="F253" s="111"/>
      <c r="G253" s="111" t="s">
        <v>580</v>
      </c>
      <c r="H253" s="136">
        <v>45.64</v>
      </c>
      <c r="I253" s="111" t="s">
        <v>581</v>
      </c>
      <c r="J253" s="112">
        <v>3868.9</v>
      </c>
    </row>
    <row r="254" spans="1:10" ht="15.75" thickTop="1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</row>
    <row r="255" spans="1:10" ht="30">
      <c r="A255" s="116" t="s">
        <v>370</v>
      </c>
      <c r="B255" s="117" t="s">
        <v>299</v>
      </c>
      <c r="C255" s="116" t="s">
        <v>300</v>
      </c>
      <c r="D255" s="116" t="s">
        <v>301</v>
      </c>
      <c r="E255" s="212" t="s">
        <v>563</v>
      </c>
      <c r="F255" s="212"/>
      <c r="G255" s="118" t="s">
        <v>302</v>
      </c>
      <c r="H255" s="117" t="s">
        <v>303</v>
      </c>
      <c r="I255" s="117" t="s">
        <v>304</v>
      </c>
      <c r="J255" s="117" t="s">
        <v>306</v>
      </c>
    </row>
    <row r="256" spans="1:10" ht="25.5">
      <c r="A256" s="119" t="s">
        <v>564</v>
      </c>
      <c r="B256" s="120" t="s">
        <v>371</v>
      </c>
      <c r="C256" s="119" t="s">
        <v>183</v>
      </c>
      <c r="D256" s="119" t="s">
        <v>86</v>
      </c>
      <c r="E256" s="213" t="s">
        <v>565</v>
      </c>
      <c r="F256" s="213"/>
      <c r="G256" s="121" t="s">
        <v>5</v>
      </c>
      <c r="H256" s="122">
        <v>1</v>
      </c>
      <c r="I256" s="123">
        <v>39.67</v>
      </c>
      <c r="J256" s="123">
        <v>39.67</v>
      </c>
    </row>
    <row r="257" spans="1:10" ht="25.5">
      <c r="A257" s="124" t="s">
        <v>566</v>
      </c>
      <c r="B257" s="125" t="s">
        <v>626</v>
      </c>
      <c r="C257" s="124" t="s">
        <v>183</v>
      </c>
      <c r="D257" s="124" t="s">
        <v>627</v>
      </c>
      <c r="E257" s="214" t="s">
        <v>565</v>
      </c>
      <c r="F257" s="214"/>
      <c r="G257" s="126" t="s">
        <v>568</v>
      </c>
      <c r="H257" s="127">
        <v>0.3</v>
      </c>
      <c r="I257" s="128">
        <v>19.84</v>
      </c>
      <c r="J257" s="128">
        <v>5.95</v>
      </c>
    </row>
    <row r="258" spans="1:10" ht="25.5">
      <c r="A258" s="124" t="s">
        <v>566</v>
      </c>
      <c r="B258" s="125" t="s">
        <v>567</v>
      </c>
      <c r="C258" s="124" t="s">
        <v>183</v>
      </c>
      <c r="D258" s="124" t="s">
        <v>188</v>
      </c>
      <c r="E258" s="214" t="s">
        <v>565</v>
      </c>
      <c r="F258" s="214"/>
      <c r="G258" s="126" t="s">
        <v>568</v>
      </c>
      <c r="H258" s="127">
        <v>0.3</v>
      </c>
      <c r="I258" s="128">
        <v>24.43</v>
      </c>
      <c r="J258" s="128">
        <v>7.32</v>
      </c>
    </row>
    <row r="259" spans="1:10" ht="25.5">
      <c r="A259" s="129" t="s">
        <v>570</v>
      </c>
      <c r="B259" s="130" t="s">
        <v>644</v>
      </c>
      <c r="C259" s="129" t="s">
        <v>183</v>
      </c>
      <c r="D259" s="129" t="s">
        <v>86</v>
      </c>
      <c r="E259" s="227" t="s">
        <v>572</v>
      </c>
      <c r="F259" s="227"/>
      <c r="G259" s="131" t="s">
        <v>5</v>
      </c>
      <c r="H259" s="132">
        <v>1</v>
      </c>
      <c r="I259" s="133">
        <v>26.4</v>
      </c>
      <c r="J259" s="133">
        <v>26.4</v>
      </c>
    </row>
    <row r="260" spans="1:10" ht="38.25">
      <c r="A260" s="134"/>
      <c r="B260" s="134"/>
      <c r="C260" s="134"/>
      <c r="D260" s="134"/>
      <c r="E260" s="134" t="s">
        <v>575</v>
      </c>
      <c r="F260" s="135">
        <v>8.61</v>
      </c>
      <c r="G260" s="134" t="s">
        <v>576</v>
      </c>
      <c r="H260" s="135">
        <v>0</v>
      </c>
      <c r="I260" s="134" t="s">
        <v>577</v>
      </c>
      <c r="J260" s="135">
        <v>8.61</v>
      </c>
    </row>
    <row r="261" spans="1:10" ht="38.25">
      <c r="A261" s="134"/>
      <c r="B261" s="134"/>
      <c r="C261" s="134"/>
      <c r="D261" s="134"/>
      <c r="E261" s="134" t="s">
        <v>578</v>
      </c>
      <c r="F261" s="135">
        <v>11.86</v>
      </c>
      <c r="G261" s="134"/>
      <c r="H261" s="222" t="s">
        <v>579</v>
      </c>
      <c r="I261" s="222"/>
      <c r="J261" s="135">
        <v>51.53</v>
      </c>
    </row>
    <row r="262" spans="1:10" ht="26.25" thickBot="1">
      <c r="A262" s="111"/>
      <c r="B262" s="111"/>
      <c r="C262" s="111"/>
      <c r="D262" s="111"/>
      <c r="E262" s="111"/>
      <c r="F262" s="111"/>
      <c r="G262" s="111" t="s">
        <v>580</v>
      </c>
      <c r="H262" s="136">
        <v>45.64</v>
      </c>
      <c r="I262" s="111" t="s">
        <v>581</v>
      </c>
      <c r="J262" s="112">
        <v>2351.8200000000002</v>
      </c>
    </row>
    <row r="263" spans="1:10" ht="15.75" thickTop="1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</row>
    <row r="264" spans="1:10">
      <c r="A264" s="113" t="s">
        <v>372</v>
      </c>
      <c r="B264" s="113"/>
      <c r="C264" s="113"/>
      <c r="D264" s="113" t="s">
        <v>81</v>
      </c>
      <c r="E264" s="113"/>
      <c r="F264" s="211"/>
      <c r="G264" s="211"/>
      <c r="H264" s="114"/>
      <c r="I264" s="113"/>
      <c r="J264" s="115">
        <v>14522.95</v>
      </c>
    </row>
    <row r="265" spans="1:10" ht="30">
      <c r="A265" s="116" t="s">
        <v>373</v>
      </c>
      <c r="B265" s="117" t="s">
        <v>299</v>
      </c>
      <c r="C265" s="116" t="s">
        <v>300</v>
      </c>
      <c r="D265" s="116" t="s">
        <v>301</v>
      </c>
      <c r="E265" s="212" t="s">
        <v>563</v>
      </c>
      <c r="F265" s="212"/>
      <c r="G265" s="118" t="s">
        <v>302</v>
      </c>
      <c r="H265" s="117" t="s">
        <v>303</v>
      </c>
      <c r="I265" s="117" t="s">
        <v>304</v>
      </c>
      <c r="J265" s="117" t="s">
        <v>306</v>
      </c>
    </row>
    <row r="266" spans="1:10" ht="25.5">
      <c r="A266" s="119" t="s">
        <v>564</v>
      </c>
      <c r="B266" s="120" t="s">
        <v>374</v>
      </c>
      <c r="C266" s="119" t="s">
        <v>183</v>
      </c>
      <c r="D266" s="119" t="s">
        <v>95</v>
      </c>
      <c r="E266" s="213" t="s">
        <v>565</v>
      </c>
      <c r="F266" s="213"/>
      <c r="G266" s="121" t="s">
        <v>5</v>
      </c>
      <c r="H266" s="122">
        <v>1</v>
      </c>
      <c r="I266" s="123">
        <v>441.43</v>
      </c>
      <c r="J266" s="123">
        <v>441.43</v>
      </c>
    </row>
    <row r="267" spans="1:10" ht="25.5">
      <c r="A267" s="124" t="s">
        <v>566</v>
      </c>
      <c r="B267" s="125" t="s">
        <v>594</v>
      </c>
      <c r="C267" s="124" t="s">
        <v>183</v>
      </c>
      <c r="D267" s="124" t="s">
        <v>204</v>
      </c>
      <c r="E267" s="214" t="s">
        <v>565</v>
      </c>
      <c r="F267" s="214"/>
      <c r="G267" s="126" t="s">
        <v>568</v>
      </c>
      <c r="H267" s="127">
        <v>0.3</v>
      </c>
      <c r="I267" s="128">
        <v>24.68</v>
      </c>
      <c r="J267" s="128">
        <v>7.4</v>
      </c>
    </row>
    <row r="268" spans="1:10" ht="25.5">
      <c r="A268" s="124" t="s">
        <v>566</v>
      </c>
      <c r="B268" s="125" t="s">
        <v>626</v>
      </c>
      <c r="C268" s="124" t="s">
        <v>183</v>
      </c>
      <c r="D268" s="124" t="s">
        <v>627</v>
      </c>
      <c r="E268" s="214" t="s">
        <v>565</v>
      </c>
      <c r="F268" s="214"/>
      <c r="G268" s="126" t="s">
        <v>568</v>
      </c>
      <c r="H268" s="127">
        <v>1.2</v>
      </c>
      <c r="I268" s="128">
        <v>19.84</v>
      </c>
      <c r="J268" s="128">
        <v>23.8</v>
      </c>
    </row>
    <row r="269" spans="1:10" ht="25.5">
      <c r="A269" s="124" t="s">
        <v>566</v>
      </c>
      <c r="B269" s="125" t="s">
        <v>567</v>
      </c>
      <c r="C269" s="124" t="s">
        <v>183</v>
      </c>
      <c r="D269" s="124" t="s">
        <v>188</v>
      </c>
      <c r="E269" s="214" t="s">
        <v>565</v>
      </c>
      <c r="F269" s="214"/>
      <c r="G269" s="126" t="s">
        <v>568</v>
      </c>
      <c r="H269" s="127">
        <v>3.9</v>
      </c>
      <c r="I269" s="128">
        <v>24.43</v>
      </c>
      <c r="J269" s="128">
        <v>95.27</v>
      </c>
    </row>
    <row r="270" spans="1:10" ht="25.5">
      <c r="A270" s="129" t="s">
        <v>570</v>
      </c>
      <c r="B270" s="130" t="s">
        <v>645</v>
      </c>
      <c r="C270" s="129" t="s">
        <v>183</v>
      </c>
      <c r="D270" s="129" t="s">
        <v>95</v>
      </c>
      <c r="E270" s="227" t="s">
        <v>572</v>
      </c>
      <c r="F270" s="227"/>
      <c r="G270" s="131" t="s">
        <v>5</v>
      </c>
      <c r="H270" s="132">
        <v>1</v>
      </c>
      <c r="I270" s="133">
        <v>162.46</v>
      </c>
      <c r="J270" s="133">
        <v>162.46</v>
      </c>
    </row>
    <row r="271" spans="1:10" ht="25.5">
      <c r="A271" s="129" t="s">
        <v>570</v>
      </c>
      <c r="B271" s="130" t="s">
        <v>646</v>
      </c>
      <c r="C271" s="129" t="s">
        <v>183</v>
      </c>
      <c r="D271" s="129" t="s">
        <v>230</v>
      </c>
      <c r="E271" s="227" t="s">
        <v>572</v>
      </c>
      <c r="F271" s="227"/>
      <c r="G271" s="131" t="s">
        <v>5</v>
      </c>
      <c r="H271" s="132">
        <v>0.68</v>
      </c>
      <c r="I271" s="133">
        <v>224.27</v>
      </c>
      <c r="J271" s="133">
        <v>152.5</v>
      </c>
    </row>
    <row r="272" spans="1:10" ht="38.25">
      <c r="A272" s="134"/>
      <c r="B272" s="134"/>
      <c r="C272" s="134"/>
      <c r="D272" s="134"/>
      <c r="E272" s="134" t="s">
        <v>575</v>
      </c>
      <c r="F272" s="135">
        <v>84.48</v>
      </c>
      <c r="G272" s="134" t="s">
        <v>576</v>
      </c>
      <c r="H272" s="135">
        <v>0</v>
      </c>
      <c r="I272" s="134" t="s">
        <v>577</v>
      </c>
      <c r="J272" s="135">
        <v>84.48</v>
      </c>
    </row>
    <row r="273" spans="1:10" ht="38.25">
      <c r="A273" s="134"/>
      <c r="B273" s="134"/>
      <c r="C273" s="134"/>
      <c r="D273" s="134"/>
      <c r="E273" s="134" t="s">
        <v>578</v>
      </c>
      <c r="F273" s="135">
        <v>131.97999999999999</v>
      </c>
      <c r="G273" s="134"/>
      <c r="H273" s="222" t="s">
        <v>579</v>
      </c>
      <c r="I273" s="222"/>
      <c r="J273" s="135">
        <v>573.41</v>
      </c>
    </row>
    <row r="274" spans="1:10" ht="26.25" thickBot="1">
      <c r="A274" s="111"/>
      <c r="B274" s="111"/>
      <c r="C274" s="111"/>
      <c r="D274" s="111"/>
      <c r="E274" s="111"/>
      <c r="F274" s="111"/>
      <c r="G274" s="111" t="s">
        <v>580</v>
      </c>
      <c r="H274" s="136">
        <v>12.18</v>
      </c>
      <c r="I274" s="111" t="s">
        <v>581</v>
      </c>
      <c r="J274" s="112">
        <v>6984.13</v>
      </c>
    </row>
    <row r="275" spans="1:10" ht="15.75" thickTop="1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</row>
    <row r="276" spans="1:10" ht="30">
      <c r="A276" s="116" t="s">
        <v>375</v>
      </c>
      <c r="B276" s="117" t="s">
        <v>299</v>
      </c>
      <c r="C276" s="116" t="s">
        <v>300</v>
      </c>
      <c r="D276" s="116" t="s">
        <v>301</v>
      </c>
      <c r="E276" s="212" t="s">
        <v>563</v>
      </c>
      <c r="F276" s="212"/>
      <c r="G276" s="118" t="s">
        <v>302</v>
      </c>
      <c r="H276" s="117" t="s">
        <v>303</v>
      </c>
      <c r="I276" s="117" t="s">
        <v>304</v>
      </c>
      <c r="J276" s="117" t="s">
        <v>306</v>
      </c>
    </row>
    <row r="277" spans="1:10" ht="25.5">
      <c r="A277" s="119" t="s">
        <v>564</v>
      </c>
      <c r="B277" s="120" t="s">
        <v>376</v>
      </c>
      <c r="C277" s="119" t="s">
        <v>183</v>
      </c>
      <c r="D277" s="119" t="s">
        <v>111</v>
      </c>
      <c r="E277" s="213" t="s">
        <v>565</v>
      </c>
      <c r="F277" s="213"/>
      <c r="G277" s="121" t="s">
        <v>5</v>
      </c>
      <c r="H277" s="122">
        <v>1</v>
      </c>
      <c r="I277" s="123">
        <v>742.85</v>
      </c>
      <c r="J277" s="123">
        <v>742.85</v>
      </c>
    </row>
    <row r="278" spans="1:10" ht="25.5">
      <c r="A278" s="124" t="s">
        <v>566</v>
      </c>
      <c r="B278" s="125" t="s">
        <v>606</v>
      </c>
      <c r="C278" s="124" t="s">
        <v>183</v>
      </c>
      <c r="D278" s="124" t="s">
        <v>607</v>
      </c>
      <c r="E278" s="214" t="s">
        <v>565</v>
      </c>
      <c r="F278" s="214"/>
      <c r="G278" s="126" t="s">
        <v>568</v>
      </c>
      <c r="H278" s="127">
        <v>3.5</v>
      </c>
      <c r="I278" s="128">
        <v>19.98</v>
      </c>
      <c r="J278" s="128">
        <v>69.930000000000007</v>
      </c>
    </row>
    <row r="279" spans="1:10" ht="25.5">
      <c r="A279" s="124" t="s">
        <v>566</v>
      </c>
      <c r="B279" s="125" t="s">
        <v>594</v>
      </c>
      <c r="C279" s="124" t="s">
        <v>183</v>
      </c>
      <c r="D279" s="124" t="s">
        <v>204</v>
      </c>
      <c r="E279" s="214" t="s">
        <v>565</v>
      </c>
      <c r="F279" s="214"/>
      <c r="G279" s="126" t="s">
        <v>568</v>
      </c>
      <c r="H279" s="127">
        <v>3.5</v>
      </c>
      <c r="I279" s="128">
        <v>24.68</v>
      </c>
      <c r="J279" s="128">
        <v>86.38</v>
      </c>
    </row>
    <row r="280" spans="1:10" ht="25.5">
      <c r="A280" s="129" t="s">
        <v>570</v>
      </c>
      <c r="B280" s="130" t="s">
        <v>647</v>
      </c>
      <c r="C280" s="129" t="s">
        <v>183</v>
      </c>
      <c r="D280" s="129" t="s">
        <v>648</v>
      </c>
      <c r="E280" s="227" t="s">
        <v>572</v>
      </c>
      <c r="F280" s="227"/>
      <c r="G280" s="131" t="s">
        <v>5</v>
      </c>
      <c r="H280" s="132">
        <v>1.05</v>
      </c>
      <c r="I280" s="133">
        <v>384.91</v>
      </c>
      <c r="J280" s="133">
        <v>404.15</v>
      </c>
    </row>
    <row r="281" spans="1:10" ht="25.5">
      <c r="A281" s="129" t="s">
        <v>570</v>
      </c>
      <c r="B281" s="130" t="s">
        <v>649</v>
      </c>
      <c r="C281" s="129" t="s">
        <v>183</v>
      </c>
      <c r="D281" s="129" t="s">
        <v>231</v>
      </c>
      <c r="E281" s="227" t="s">
        <v>572</v>
      </c>
      <c r="F281" s="227"/>
      <c r="G281" s="131" t="s">
        <v>232</v>
      </c>
      <c r="H281" s="132">
        <v>1</v>
      </c>
      <c r="I281" s="133">
        <v>182.39</v>
      </c>
      <c r="J281" s="133">
        <v>182.39</v>
      </c>
    </row>
    <row r="282" spans="1:10" ht="38.25">
      <c r="A282" s="134"/>
      <c r="B282" s="134"/>
      <c r="C282" s="134"/>
      <c r="D282" s="134"/>
      <c r="E282" s="134" t="s">
        <v>575</v>
      </c>
      <c r="F282" s="135">
        <v>100.93</v>
      </c>
      <c r="G282" s="134" t="s">
        <v>576</v>
      </c>
      <c r="H282" s="135">
        <v>0</v>
      </c>
      <c r="I282" s="134" t="s">
        <v>577</v>
      </c>
      <c r="J282" s="135">
        <v>100.93</v>
      </c>
    </row>
    <row r="283" spans="1:10" ht="38.25">
      <c r="A283" s="134"/>
      <c r="B283" s="134"/>
      <c r="C283" s="134"/>
      <c r="D283" s="134"/>
      <c r="E283" s="134" t="s">
        <v>578</v>
      </c>
      <c r="F283" s="135">
        <v>222.11</v>
      </c>
      <c r="G283" s="134"/>
      <c r="H283" s="222" t="s">
        <v>579</v>
      </c>
      <c r="I283" s="222"/>
      <c r="J283" s="135">
        <v>964.96</v>
      </c>
    </row>
    <row r="284" spans="1:10" ht="26.25" thickBot="1">
      <c r="A284" s="111"/>
      <c r="B284" s="111"/>
      <c r="C284" s="111"/>
      <c r="D284" s="111"/>
      <c r="E284" s="111"/>
      <c r="F284" s="111"/>
      <c r="G284" s="111" t="s">
        <v>580</v>
      </c>
      <c r="H284" s="136">
        <v>6.87</v>
      </c>
      <c r="I284" s="111" t="s">
        <v>581</v>
      </c>
      <c r="J284" s="112">
        <v>6629.27</v>
      </c>
    </row>
    <row r="285" spans="1:10" ht="15.75" thickTop="1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</row>
    <row r="286" spans="1:10" ht="30">
      <c r="A286" s="116" t="s">
        <v>377</v>
      </c>
      <c r="B286" s="117" t="s">
        <v>299</v>
      </c>
      <c r="C286" s="116" t="s">
        <v>300</v>
      </c>
      <c r="D286" s="116" t="s">
        <v>301</v>
      </c>
      <c r="E286" s="212" t="s">
        <v>563</v>
      </c>
      <c r="F286" s="212"/>
      <c r="G286" s="118" t="s">
        <v>302</v>
      </c>
      <c r="H286" s="117" t="s">
        <v>303</v>
      </c>
      <c r="I286" s="117" t="s">
        <v>304</v>
      </c>
      <c r="J286" s="117" t="s">
        <v>306</v>
      </c>
    </row>
    <row r="287" spans="1:10" ht="25.5">
      <c r="A287" s="119" t="s">
        <v>564</v>
      </c>
      <c r="B287" s="120" t="s">
        <v>378</v>
      </c>
      <c r="C287" s="119" t="s">
        <v>183</v>
      </c>
      <c r="D287" s="119" t="s">
        <v>147</v>
      </c>
      <c r="E287" s="213" t="s">
        <v>565</v>
      </c>
      <c r="F287" s="213"/>
      <c r="G287" s="121" t="s">
        <v>5</v>
      </c>
      <c r="H287" s="122">
        <v>1</v>
      </c>
      <c r="I287" s="123">
        <v>946.22</v>
      </c>
      <c r="J287" s="123">
        <v>946.22</v>
      </c>
    </row>
    <row r="288" spans="1:10" ht="25.5">
      <c r="A288" s="124" t="s">
        <v>566</v>
      </c>
      <c r="B288" s="125" t="s">
        <v>594</v>
      </c>
      <c r="C288" s="124" t="s">
        <v>183</v>
      </c>
      <c r="D288" s="124" t="s">
        <v>204</v>
      </c>
      <c r="E288" s="214" t="s">
        <v>565</v>
      </c>
      <c r="F288" s="214"/>
      <c r="G288" s="126" t="s">
        <v>568</v>
      </c>
      <c r="H288" s="127">
        <v>0.8</v>
      </c>
      <c r="I288" s="128">
        <v>24.68</v>
      </c>
      <c r="J288" s="128">
        <v>19.739999999999998</v>
      </c>
    </row>
    <row r="289" spans="1:10" ht="25.5">
      <c r="A289" s="124" t="s">
        <v>566</v>
      </c>
      <c r="B289" s="125" t="s">
        <v>569</v>
      </c>
      <c r="C289" s="124" t="s">
        <v>183</v>
      </c>
      <c r="D289" s="124" t="s">
        <v>190</v>
      </c>
      <c r="E289" s="214" t="s">
        <v>565</v>
      </c>
      <c r="F289" s="214"/>
      <c r="G289" s="126" t="s">
        <v>568</v>
      </c>
      <c r="H289" s="127">
        <v>0.8</v>
      </c>
      <c r="I289" s="128">
        <v>19.940000000000001</v>
      </c>
      <c r="J289" s="128">
        <v>15.95</v>
      </c>
    </row>
    <row r="290" spans="1:10" ht="25.5">
      <c r="A290" s="129" t="s">
        <v>570</v>
      </c>
      <c r="B290" s="130" t="s">
        <v>650</v>
      </c>
      <c r="C290" s="129" t="s">
        <v>183</v>
      </c>
      <c r="D290" s="129" t="s">
        <v>234</v>
      </c>
      <c r="E290" s="227" t="s">
        <v>572</v>
      </c>
      <c r="F290" s="227"/>
      <c r="G290" s="131" t="s">
        <v>5</v>
      </c>
      <c r="H290" s="132">
        <v>1.04</v>
      </c>
      <c r="I290" s="133">
        <v>872.46</v>
      </c>
      <c r="J290" s="133">
        <v>907.35</v>
      </c>
    </row>
    <row r="291" spans="1:10" ht="25.5">
      <c r="A291" s="129" t="s">
        <v>570</v>
      </c>
      <c r="B291" s="130" t="s">
        <v>651</v>
      </c>
      <c r="C291" s="129" t="s">
        <v>183</v>
      </c>
      <c r="D291" s="129" t="s">
        <v>233</v>
      </c>
      <c r="E291" s="227" t="s">
        <v>572</v>
      </c>
      <c r="F291" s="227"/>
      <c r="G291" s="131" t="s">
        <v>187</v>
      </c>
      <c r="H291" s="132">
        <v>1</v>
      </c>
      <c r="I291" s="133">
        <v>3.18</v>
      </c>
      <c r="J291" s="133">
        <v>3.18</v>
      </c>
    </row>
    <row r="292" spans="1:10" ht="38.25">
      <c r="A292" s="134"/>
      <c r="B292" s="134"/>
      <c r="C292" s="134"/>
      <c r="D292" s="134"/>
      <c r="E292" s="134" t="s">
        <v>575</v>
      </c>
      <c r="F292" s="135">
        <v>23.130000000000003</v>
      </c>
      <c r="G292" s="134" t="s">
        <v>576</v>
      </c>
      <c r="H292" s="135">
        <v>0</v>
      </c>
      <c r="I292" s="134" t="s">
        <v>577</v>
      </c>
      <c r="J292" s="135">
        <v>23.130000000000003</v>
      </c>
    </row>
    <row r="293" spans="1:10" ht="38.25">
      <c r="A293" s="134"/>
      <c r="B293" s="134"/>
      <c r="C293" s="134"/>
      <c r="D293" s="134"/>
      <c r="E293" s="134" t="s">
        <v>578</v>
      </c>
      <c r="F293" s="135">
        <v>282.91000000000003</v>
      </c>
      <c r="G293" s="134"/>
      <c r="H293" s="222" t="s">
        <v>579</v>
      </c>
      <c r="I293" s="222"/>
      <c r="J293" s="135">
        <v>1229.1300000000001</v>
      </c>
    </row>
    <row r="294" spans="1:10" ht="26.25" thickBot="1">
      <c r="A294" s="111"/>
      <c r="B294" s="111"/>
      <c r="C294" s="111"/>
      <c r="D294" s="111"/>
      <c r="E294" s="111"/>
      <c r="F294" s="111"/>
      <c r="G294" s="111" t="s">
        <v>580</v>
      </c>
      <c r="H294" s="136">
        <v>0.74</v>
      </c>
      <c r="I294" s="111" t="s">
        <v>581</v>
      </c>
      <c r="J294" s="112">
        <v>909.55</v>
      </c>
    </row>
    <row r="295" spans="1:10" ht="15.75" thickTop="1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</row>
    <row r="296" spans="1:10">
      <c r="A296" s="113" t="s">
        <v>379</v>
      </c>
      <c r="B296" s="113"/>
      <c r="C296" s="113"/>
      <c r="D296" s="113" t="s">
        <v>380</v>
      </c>
      <c r="E296" s="113"/>
      <c r="F296" s="211"/>
      <c r="G296" s="211"/>
      <c r="H296" s="114"/>
      <c r="I296" s="113"/>
      <c r="J296" s="115">
        <v>20021.71</v>
      </c>
    </row>
    <row r="297" spans="1:10">
      <c r="A297" s="113" t="s">
        <v>381</v>
      </c>
      <c r="B297" s="113"/>
      <c r="C297" s="113"/>
      <c r="D297" s="113" t="s">
        <v>118</v>
      </c>
      <c r="E297" s="113"/>
      <c r="F297" s="211"/>
      <c r="G297" s="211"/>
      <c r="H297" s="114"/>
      <c r="I297" s="113"/>
      <c r="J297" s="115">
        <v>7458.53</v>
      </c>
    </row>
    <row r="298" spans="1:10" ht="30">
      <c r="A298" s="116" t="s">
        <v>382</v>
      </c>
      <c r="B298" s="117" t="s">
        <v>299</v>
      </c>
      <c r="C298" s="116" t="s">
        <v>300</v>
      </c>
      <c r="D298" s="116" t="s">
        <v>301</v>
      </c>
      <c r="E298" s="212" t="s">
        <v>563</v>
      </c>
      <c r="F298" s="212"/>
      <c r="G298" s="118" t="s">
        <v>302</v>
      </c>
      <c r="H298" s="117" t="s">
        <v>303</v>
      </c>
      <c r="I298" s="117" t="s">
        <v>304</v>
      </c>
      <c r="J298" s="117" t="s">
        <v>306</v>
      </c>
    </row>
    <row r="299" spans="1:10" ht="25.5">
      <c r="A299" s="119" t="s">
        <v>564</v>
      </c>
      <c r="B299" s="120" t="s">
        <v>383</v>
      </c>
      <c r="C299" s="119" t="s">
        <v>183</v>
      </c>
      <c r="D299" s="119" t="s">
        <v>119</v>
      </c>
      <c r="E299" s="213" t="s">
        <v>565</v>
      </c>
      <c r="F299" s="213"/>
      <c r="G299" s="121" t="s">
        <v>132</v>
      </c>
      <c r="H299" s="122">
        <v>1</v>
      </c>
      <c r="I299" s="123">
        <v>41.61</v>
      </c>
      <c r="J299" s="123">
        <v>41.61</v>
      </c>
    </row>
    <row r="300" spans="1:10" ht="38.25">
      <c r="A300" s="124" t="s">
        <v>566</v>
      </c>
      <c r="B300" s="125" t="s">
        <v>652</v>
      </c>
      <c r="C300" s="124" t="s">
        <v>183</v>
      </c>
      <c r="D300" s="124" t="s">
        <v>653</v>
      </c>
      <c r="E300" s="214" t="s">
        <v>565</v>
      </c>
      <c r="F300" s="214"/>
      <c r="G300" s="126" t="s">
        <v>568</v>
      </c>
      <c r="H300" s="127">
        <v>0.52</v>
      </c>
      <c r="I300" s="128">
        <v>19.329999999999998</v>
      </c>
      <c r="J300" s="128">
        <v>10.050000000000001</v>
      </c>
    </row>
    <row r="301" spans="1:10" ht="38.25">
      <c r="A301" s="124" t="s">
        <v>566</v>
      </c>
      <c r="B301" s="125" t="s">
        <v>654</v>
      </c>
      <c r="C301" s="124" t="s">
        <v>183</v>
      </c>
      <c r="D301" s="124" t="s">
        <v>655</v>
      </c>
      <c r="E301" s="214" t="s">
        <v>565</v>
      </c>
      <c r="F301" s="214"/>
      <c r="G301" s="126" t="s">
        <v>568</v>
      </c>
      <c r="H301" s="127">
        <v>0.52</v>
      </c>
      <c r="I301" s="128">
        <v>23.94</v>
      </c>
      <c r="J301" s="128">
        <v>12.44</v>
      </c>
    </row>
    <row r="302" spans="1:10" ht="25.5">
      <c r="A302" s="129" t="s">
        <v>570</v>
      </c>
      <c r="B302" s="130" t="s">
        <v>656</v>
      </c>
      <c r="C302" s="129" t="s">
        <v>183</v>
      </c>
      <c r="D302" s="129" t="s">
        <v>235</v>
      </c>
      <c r="E302" s="227" t="s">
        <v>572</v>
      </c>
      <c r="F302" s="227"/>
      <c r="G302" s="131" t="s">
        <v>13</v>
      </c>
      <c r="H302" s="132">
        <v>0.01</v>
      </c>
      <c r="I302" s="133">
        <v>38.81</v>
      </c>
      <c r="J302" s="133">
        <v>0.38</v>
      </c>
    </row>
    <row r="303" spans="1:10" ht="25.5">
      <c r="A303" s="129" t="s">
        <v>570</v>
      </c>
      <c r="B303" s="130" t="s">
        <v>657</v>
      </c>
      <c r="C303" s="129" t="s">
        <v>183</v>
      </c>
      <c r="D303" s="129" t="s">
        <v>236</v>
      </c>
      <c r="E303" s="227" t="s">
        <v>572</v>
      </c>
      <c r="F303" s="227"/>
      <c r="G303" s="131" t="s">
        <v>237</v>
      </c>
      <c r="H303" s="132">
        <v>0.18</v>
      </c>
      <c r="I303" s="133">
        <v>7</v>
      </c>
      <c r="J303" s="133">
        <v>1.26</v>
      </c>
    </row>
    <row r="304" spans="1:10" ht="25.5">
      <c r="A304" s="129" t="s">
        <v>570</v>
      </c>
      <c r="B304" s="130" t="s">
        <v>658</v>
      </c>
      <c r="C304" s="129" t="s">
        <v>183</v>
      </c>
      <c r="D304" s="129" t="s">
        <v>119</v>
      </c>
      <c r="E304" s="227" t="s">
        <v>572</v>
      </c>
      <c r="F304" s="227"/>
      <c r="G304" s="131" t="s">
        <v>46</v>
      </c>
      <c r="H304" s="132">
        <v>1.05</v>
      </c>
      <c r="I304" s="133">
        <v>16.649999999999999</v>
      </c>
      <c r="J304" s="133">
        <v>17.48</v>
      </c>
    </row>
    <row r="305" spans="1:10" ht="38.25">
      <c r="A305" s="134"/>
      <c r="B305" s="134"/>
      <c r="C305" s="134"/>
      <c r="D305" s="134"/>
      <c r="E305" s="134" t="s">
        <v>575</v>
      </c>
      <c r="F305" s="135">
        <v>14.98</v>
      </c>
      <c r="G305" s="134" t="s">
        <v>576</v>
      </c>
      <c r="H305" s="135">
        <v>0</v>
      </c>
      <c r="I305" s="134" t="s">
        <v>577</v>
      </c>
      <c r="J305" s="135">
        <v>14.98</v>
      </c>
    </row>
    <row r="306" spans="1:10" ht="38.25">
      <c r="A306" s="134"/>
      <c r="B306" s="134"/>
      <c r="C306" s="134"/>
      <c r="D306" s="134"/>
      <c r="E306" s="134" t="s">
        <v>578</v>
      </c>
      <c r="F306" s="135">
        <v>12.44</v>
      </c>
      <c r="G306" s="134"/>
      <c r="H306" s="222" t="s">
        <v>579</v>
      </c>
      <c r="I306" s="222"/>
      <c r="J306" s="135">
        <v>54.05</v>
      </c>
    </row>
    <row r="307" spans="1:10" ht="26.25" thickBot="1">
      <c r="A307" s="111"/>
      <c r="B307" s="111"/>
      <c r="C307" s="111"/>
      <c r="D307" s="111"/>
      <c r="E307" s="111"/>
      <c r="F307" s="111"/>
      <c r="G307" s="111" t="s">
        <v>580</v>
      </c>
      <c r="H307" s="136">
        <v>6</v>
      </c>
      <c r="I307" s="111" t="s">
        <v>581</v>
      </c>
      <c r="J307" s="112">
        <v>324.3</v>
      </c>
    </row>
    <row r="308" spans="1:10" ht="15.75" thickTop="1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</row>
    <row r="309" spans="1:10" ht="30">
      <c r="A309" s="116" t="s">
        <v>384</v>
      </c>
      <c r="B309" s="117" t="s">
        <v>299</v>
      </c>
      <c r="C309" s="116" t="s">
        <v>300</v>
      </c>
      <c r="D309" s="116" t="s">
        <v>301</v>
      </c>
      <c r="E309" s="212" t="s">
        <v>563</v>
      </c>
      <c r="F309" s="212"/>
      <c r="G309" s="118" t="s">
        <v>302</v>
      </c>
      <c r="H309" s="117" t="s">
        <v>303</v>
      </c>
      <c r="I309" s="117" t="s">
        <v>304</v>
      </c>
      <c r="J309" s="117" t="s">
        <v>306</v>
      </c>
    </row>
    <row r="310" spans="1:10" ht="25.5">
      <c r="A310" s="119" t="s">
        <v>564</v>
      </c>
      <c r="B310" s="120" t="s">
        <v>385</v>
      </c>
      <c r="C310" s="119" t="s">
        <v>183</v>
      </c>
      <c r="D310" s="119" t="s">
        <v>386</v>
      </c>
      <c r="E310" s="213" t="s">
        <v>565</v>
      </c>
      <c r="F310" s="213"/>
      <c r="G310" s="121" t="s">
        <v>132</v>
      </c>
      <c r="H310" s="122">
        <v>1</v>
      </c>
      <c r="I310" s="123">
        <v>39.03</v>
      </c>
      <c r="J310" s="123">
        <v>39.03</v>
      </c>
    </row>
    <row r="311" spans="1:10" ht="38.25">
      <c r="A311" s="124" t="s">
        <v>566</v>
      </c>
      <c r="B311" s="125" t="s">
        <v>654</v>
      </c>
      <c r="C311" s="124" t="s">
        <v>183</v>
      </c>
      <c r="D311" s="124" t="s">
        <v>655</v>
      </c>
      <c r="E311" s="214" t="s">
        <v>565</v>
      </c>
      <c r="F311" s="214"/>
      <c r="G311" s="126" t="s">
        <v>568</v>
      </c>
      <c r="H311" s="127">
        <v>0.48</v>
      </c>
      <c r="I311" s="128">
        <v>23.94</v>
      </c>
      <c r="J311" s="128">
        <v>11.49</v>
      </c>
    </row>
    <row r="312" spans="1:10" ht="38.25">
      <c r="A312" s="124" t="s">
        <v>566</v>
      </c>
      <c r="B312" s="125" t="s">
        <v>652</v>
      </c>
      <c r="C312" s="124" t="s">
        <v>183</v>
      </c>
      <c r="D312" s="124" t="s">
        <v>653</v>
      </c>
      <c r="E312" s="214" t="s">
        <v>565</v>
      </c>
      <c r="F312" s="214"/>
      <c r="G312" s="126" t="s">
        <v>568</v>
      </c>
      <c r="H312" s="127">
        <v>0.48</v>
      </c>
      <c r="I312" s="128">
        <v>19.329999999999998</v>
      </c>
      <c r="J312" s="128">
        <v>9.27</v>
      </c>
    </row>
    <row r="313" spans="1:10" ht="25.5">
      <c r="A313" s="129" t="s">
        <v>570</v>
      </c>
      <c r="B313" s="130" t="s">
        <v>657</v>
      </c>
      <c r="C313" s="129" t="s">
        <v>183</v>
      </c>
      <c r="D313" s="129" t="s">
        <v>236</v>
      </c>
      <c r="E313" s="227" t="s">
        <v>572</v>
      </c>
      <c r="F313" s="227"/>
      <c r="G313" s="131" t="s">
        <v>237</v>
      </c>
      <c r="H313" s="132">
        <v>0.15</v>
      </c>
      <c r="I313" s="133">
        <v>7</v>
      </c>
      <c r="J313" s="133">
        <v>1.05</v>
      </c>
    </row>
    <row r="314" spans="1:10" ht="25.5">
      <c r="A314" s="129" t="s">
        <v>570</v>
      </c>
      <c r="B314" s="130" t="s">
        <v>656</v>
      </c>
      <c r="C314" s="129" t="s">
        <v>183</v>
      </c>
      <c r="D314" s="129" t="s">
        <v>235</v>
      </c>
      <c r="E314" s="227" t="s">
        <v>572</v>
      </c>
      <c r="F314" s="227"/>
      <c r="G314" s="131" t="s">
        <v>13</v>
      </c>
      <c r="H314" s="132">
        <v>5.0000000000000001E-3</v>
      </c>
      <c r="I314" s="133">
        <v>38.81</v>
      </c>
      <c r="J314" s="133">
        <v>0.19</v>
      </c>
    </row>
    <row r="315" spans="1:10" ht="25.5">
      <c r="A315" s="129" t="s">
        <v>570</v>
      </c>
      <c r="B315" s="130" t="s">
        <v>659</v>
      </c>
      <c r="C315" s="129" t="s">
        <v>183</v>
      </c>
      <c r="D315" s="129" t="s">
        <v>120</v>
      </c>
      <c r="E315" s="227" t="s">
        <v>572</v>
      </c>
      <c r="F315" s="227"/>
      <c r="G315" s="131" t="s">
        <v>46</v>
      </c>
      <c r="H315" s="132">
        <v>1.05</v>
      </c>
      <c r="I315" s="133">
        <v>16.22</v>
      </c>
      <c r="J315" s="133">
        <v>17.03</v>
      </c>
    </row>
    <row r="316" spans="1:10" ht="38.25">
      <c r="A316" s="134"/>
      <c r="B316" s="134"/>
      <c r="C316" s="134"/>
      <c r="D316" s="134"/>
      <c r="E316" s="134" t="s">
        <v>575</v>
      </c>
      <c r="F316" s="135">
        <v>13.83</v>
      </c>
      <c r="G316" s="134" t="s">
        <v>576</v>
      </c>
      <c r="H316" s="135">
        <v>0</v>
      </c>
      <c r="I316" s="134" t="s">
        <v>577</v>
      </c>
      <c r="J316" s="135">
        <v>13.83</v>
      </c>
    </row>
    <row r="317" spans="1:10" ht="38.25">
      <c r="A317" s="134"/>
      <c r="B317" s="134"/>
      <c r="C317" s="134"/>
      <c r="D317" s="134"/>
      <c r="E317" s="134" t="s">
        <v>578</v>
      </c>
      <c r="F317" s="135">
        <v>11.66</v>
      </c>
      <c r="G317" s="134"/>
      <c r="H317" s="222" t="s">
        <v>579</v>
      </c>
      <c r="I317" s="222"/>
      <c r="J317" s="135">
        <v>50.69</v>
      </c>
    </row>
    <row r="318" spans="1:10" ht="26.25" thickBot="1">
      <c r="A318" s="111"/>
      <c r="B318" s="111"/>
      <c r="C318" s="111"/>
      <c r="D318" s="111"/>
      <c r="E318" s="111"/>
      <c r="F318" s="111"/>
      <c r="G318" s="111" t="s">
        <v>580</v>
      </c>
      <c r="H318" s="136">
        <v>6</v>
      </c>
      <c r="I318" s="111" t="s">
        <v>581</v>
      </c>
      <c r="J318" s="112">
        <v>304.14</v>
      </c>
    </row>
    <row r="319" spans="1:10" ht="15.75" thickTop="1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</row>
    <row r="320" spans="1:10" ht="30">
      <c r="A320" s="116" t="s">
        <v>387</v>
      </c>
      <c r="B320" s="117" t="s">
        <v>299</v>
      </c>
      <c r="C320" s="116" t="s">
        <v>300</v>
      </c>
      <c r="D320" s="116" t="s">
        <v>301</v>
      </c>
      <c r="E320" s="212" t="s">
        <v>563</v>
      </c>
      <c r="F320" s="212"/>
      <c r="G320" s="118" t="s">
        <v>302</v>
      </c>
      <c r="H320" s="117" t="s">
        <v>303</v>
      </c>
      <c r="I320" s="117" t="s">
        <v>304</v>
      </c>
      <c r="J320" s="117" t="s">
        <v>306</v>
      </c>
    </row>
    <row r="321" spans="1:10" ht="25.5">
      <c r="A321" s="119" t="s">
        <v>564</v>
      </c>
      <c r="B321" s="120" t="s">
        <v>388</v>
      </c>
      <c r="C321" s="119" t="s">
        <v>183</v>
      </c>
      <c r="D321" s="119" t="s">
        <v>389</v>
      </c>
      <c r="E321" s="213" t="s">
        <v>565</v>
      </c>
      <c r="F321" s="213"/>
      <c r="G321" s="121" t="s">
        <v>132</v>
      </c>
      <c r="H321" s="122">
        <v>1</v>
      </c>
      <c r="I321" s="123">
        <v>26.39</v>
      </c>
      <c r="J321" s="123">
        <v>26.39</v>
      </c>
    </row>
    <row r="322" spans="1:10" ht="38.25">
      <c r="A322" s="124" t="s">
        <v>566</v>
      </c>
      <c r="B322" s="125" t="s">
        <v>654</v>
      </c>
      <c r="C322" s="124" t="s">
        <v>183</v>
      </c>
      <c r="D322" s="124" t="s">
        <v>655</v>
      </c>
      <c r="E322" s="214" t="s">
        <v>565</v>
      </c>
      <c r="F322" s="214"/>
      <c r="G322" s="126" t="s">
        <v>568</v>
      </c>
      <c r="H322" s="127">
        <v>0.3</v>
      </c>
      <c r="I322" s="128">
        <v>23.94</v>
      </c>
      <c r="J322" s="128">
        <v>7.18</v>
      </c>
    </row>
    <row r="323" spans="1:10" ht="38.25">
      <c r="A323" s="124" t="s">
        <v>566</v>
      </c>
      <c r="B323" s="125" t="s">
        <v>652</v>
      </c>
      <c r="C323" s="124" t="s">
        <v>183</v>
      </c>
      <c r="D323" s="124" t="s">
        <v>653</v>
      </c>
      <c r="E323" s="214" t="s">
        <v>565</v>
      </c>
      <c r="F323" s="214"/>
      <c r="G323" s="126" t="s">
        <v>568</v>
      </c>
      <c r="H323" s="127">
        <v>0.3</v>
      </c>
      <c r="I323" s="128">
        <v>19.329999999999998</v>
      </c>
      <c r="J323" s="128">
        <v>5.79</v>
      </c>
    </row>
    <row r="324" spans="1:10" ht="25.5">
      <c r="A324" s="129" t="s">
        <v>570</v>
      </c>
      <c r="B324" s="130" t="s">
        <v>656</v>
      </c>
      <c r="C324" s="129" t="s">
        <v>183</v>
      </c>
      <c r="D324" s="129" t="s">
        <v>235</v>
      </c>
      <c r="E324" s="227" t="s">
        <v>572</v>
      </c>
      <c r="F324" s="227"/>
      <c r="G324" s="131" t="s">
        <v>13</v>
      </c>
      <c r="H324" s="132">
        <v>3.0000000000000001E-3</v>
      </c>
      <c r="I324" s="133">
        <v>38.81</v>
      </c>
      <c r="J324" s="133">
        <v>0.11</v>
      </c>
    </row>
    <row r="325" spans="1:10" ht="25.5">
      <c r="A325" s="129" t="s">
        <v>570</v>
      </c>
      <c r="B325" s="130" t="s">
        <v>657</v>
      </c>
      <c r="C325" s="129" t="s">
        <v>183</v>
      </c>
      <c r="D325" s="129" t="s">
        <v>236</v>
      </c>
      <c r="E325" s="227" t="s">
        <v>572</v>
      </c>
      <c r="F325" s="227"/>
      <c r="G325" s="131" t="s">
        <v>237</v>
      </c>
      <c r="H325" s="132">
        <v>0.11</v>
      </c>
      <c r="I325" s="133">
        <v>7</v>
      </c>
      <c r="J325" s="133">
        <v>0.77</v>
      </c>
    </row>
    <row r="326" spans="1:10" ht="25.5">
      <c r="A326" s="129" t="s">
        <v>570</v>
      </c>
      <c r="B326" s="130" t="s">
        <v>660</v>
      </c>
      <c r="C326" s="129" t="s">
        <v>183</v>
      </c>
      <c r="D326" s="129" t="s">
        <v>121</v>
      </c>
      <c r="E326" s="227" t="s">
        <v>572</v>
      </c>
      <c r="F326" s="227"/>
      <c r="G326" s="131" t="s">
        <v>46</v>
      </c>
      <c r="H326" s="132">
        <v>1.05</v>
      </c>
      <c r="I326" s="133">
        <v>11.95</v>
      </c>
      <c r="J326" s="133">
        <v>12.54</v>
      </c>
    </row>
    <row r="327" spans="1:10" ht="38.25">
      <c r="A327" s="134"/>
      <c r="B327" s="134"/>
      <c r="C327" s="134"/>
      <c r="D327" s="134"/>
      <c r="E327" s="134" t="s">
        <v>575</v>
      </c>
      <c r="F327" s="135">
        <v>8.64</v>
      </c>
      <c r="G327" s="134" t="s">
        <v>576</v>
      </c>
      <c r="H327" s="135">
        <v>0</v>
      </c>
      <c r="I327" s="134" t="s">
        <v>577</v>
      </c>
      <c r="J327" s="135">
        <v>8.64</v>
      </c>
    </row>
    <row r="328" spans="1:10" ht="38.25">
      <c r="A328" s="134"/>
      <c r="B328" s="134"/>
      <c r="C328" s="134"/>
      <c r="D328" s="134"/>
      <c r="E328" s="134" t="s">
        <v>578</v>
      </c>
      <c r="F328" s="135">
        <v>7.89</v>
      </c>
      <c r="G328" s="134"/>
      <c r="H328" s="222" t="s">
        <v>579</v>
      </c>
      <c r="I328" s="222"/>
      <c r="J328" s="135">
        <v>34.28</v>
      </c>
    </row>
    <row r="329" spans="1:10" ht="26.25" thickBot="1">
      <c r="A329" s="111"/>
      <c r="B329" s="111"/>
      <c r="C329" s="111"/>
      <c r="D329" s="111"/>
      <c r="E329" s="111"/>
      <c r="F329" s="111"/>
      <c r="G329" s="111" t="s">
        <v>580</v>
      </c>
      <c r="H329" s="136">
        <v>24</v>
      </c>
      <c r="I329" s="111" t="s">
        <v>581</v>
      </c>
      <c r="J329" s="112">
        <v>822.72</v>
      </c>
    </row>
    <row r="330" spans="1:10" ht="15.75" thickTop="1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</row>
    <row r="331" spans="1:10" ht="30">
      <c r="A331" s="116" t="s">
        <v>390</v>
      </c>
      <c r="B331" s="117" t="s">
        <v>299</v>
      </c>
      <c r="C331" s="116" t="s">
        <v>300</v>
      </c>
      <c r="D331" s="116" t="s">
        <v>301</v>
      </c>
      <c r="E331" s="212" t="s">
        <v>563</v>
      </c>
      <c r="F331" s="212"/>
      <c r="G331" s="118" t="s">
        <v>302</v>
      </c>
      <c r="H331" s="117" t="s">
        <v>303</v>
      </c>
      <c r="I331" s="117" t="s">
        <v>304</v>
      </c>
      <c r="J331" s="117" t="s">
        <v>306</v>
      </c>
    </row>
    <row r="332" spans="1:10" ht="25.5">
      <c r="A332" s="119" t="s">
        <v>564</v>
      </c>
      <c r="B332" s="120" t="s">
        <v>391</v>
      </c>
      <c r="C332" s="119" t="s">
        <v>183</v>
      </c>
      <c r="D332" s="119" t="s">
        <v>392</v>
      </c>
      <c r="E332" s="213" t="s">
        <v>565</v>
      </c>
      <c r="F332" s="213"/>
      <c r="G332" s="121" t="s">
        <v>393</v>
      </c>
      <c r="H332" s="122">
        <v>1</v>
      </c>
      <c r="I332" s="123">
        <v>19.79</v>
      </c>
      <c r="J332" s="123">
        <v>19.79</v>
      </c>
    </row>
    <row r="333" spans="1:10" ht="38.25">
      <c r="A333" s="124" t="s">
        <v>566</v>
      </c>
      <c r="B333" s="125" t="s">
        <v>652</v>
      </c>
      <c r="C333" s="124" t="s">
        <v>183</v>
      </c>
      <c r="D333" s="124" t="s">
        <v>653</v>
      </c>
      <c r="E333" s="214" t="s">
        <v>565</v>
      </c>
      <c r="F333" s="214"/>
      <c r="G333" s="126" t="s">
        <v>568</v>
      </c>
      <c r="H333" s="127">
        <v>0.36</v>
      </c>
      <c r="I333" s="128">
        <v>19.329999999999998</v>
      </c>
      <c r="J333" s="128">
        <v>6.95</v>
      </c>
    </row>
    <row r="334" spans="1:10" ht="38.25">
      <c r="A334" s="124" t="s">
        <v>566</v>
      </c>
      <c r="B334" s="125" t="s">
        <v>654</v>
      </c>
      <c r="C334" s="124" t="s">
        <v>183</v>
      </c>
      <c r="D334" s="124" t="s">
        <v>655</v>
      </c>
      <c r="E334" s="214" t="s">
        <v>565</v>
      </c>
      <c r="F334" s="214"/>
      <c r="G334" s="126" t="s">
        <v>568</v>
      </c>
      <c r="H334" s="127">
        <v>0.36</v>
      </c>
      <c r="I334" s="128">
        <v>23.94</v>
      </c>
      <c r="J334" s="128">
        <v>8.61</v>
      </c>
    </row>
    <row r="335" spans="1:10" ht="25.5">
      <c r="A335" s="129" t="s">
        <v>570</v>
      </c>
      <c r="B335" s="130" t="s">
        <v>657</v>
      </c>
      <c r="C335" s="129" t="s">
        <v>183</v>
      </c>
      <c r="D335" s="129" t="s">
        <v>236</v>
      </c>
      <c r="E335" s="227" t="s">
        <v>572</v>
      </c>
      <c r="F335" s="227"/>
      <c r="G335" s="131" t="s">
        <v>237</v>
      </c>
      <c r="H335" s="132">
        <v>0.1</v>
      </c>
      <c r="I335" s="133">
        <v>7</v>
      </c>
      <c r="J335" s="133">
        <v>0.7</v>
      </c>
    </row>
    <row r="336" spans="1:10" ht="25.5">
      <c r="A336" s="129" t="s">
        <v>570</v>
      </c>
      <c r="B336" s="130" t="s">
        <v>656</v>
      </c>
      <c r="C336" s="129" t="s">
        <v>183</v>
      </c>
      <c r="D336" s="129" t="s">
        <v>235</v>
      </c>
      <c r="E336" s="227" t="s">
        <v>572</v>
      </c>
      <c r="F336" s="227"/>
      <c r="G336" s="131" t="s">
        <v>13</v>
      </c>
      <c r="H336" s="132">
        <v>3.5000000000000001E-3</v>
      </c>
      <c r="I336" s="133">
        <v>38.81</v>
      </c>
      <c r="J336" s="133">
        <v>0.13</v>
      </c>
    </row>
    <row r="337" spans="1:10" ht="25.5">
      <c r="A337" s="129" t="s">
        <v>570</v>
      </c>
      <c r="B337" s="130" t="s">
        <v>661</v>
      </c>
      <c r="C337" s="129" t="s">
        <v>183</v>
      </c>
      <c r="D337" s="129" t="s">
        <v>392</v>
      </c>
      <c r="E337" s="227" t="s">
        <v>572</v>
      </c>
      <c r="F337" s="227"/>
      <c r="G337" s="131" t="s">
        <v>241</v>
      </c>
      <c r="H337" s="132">
        <v>1</v>
      </c>
      <c r="I337" s="133">
        <v>3.4</v>
      </c>
      <c r="J337" s="133">
        <v>3.4</v>
      </c>
    </row>
    <row r="338" spans="1:10" ht="38.25">
      <c r="A338" s="134"/>
      <c r="B338" s="134"/>
      <c r="C338" s="134"/>
      <c r="D338" s="134"/>
      <c r="E338" s="134" t="s">
        <v>575</v>
      </c>
      <c r="F338" s="135">
        <v>10.36</v>
      </c>
      <c r="G338" s="134" t="s">
        <v>576</v>
      </c>
      <c r="H338" s="135">
        <v>0</v>
      </c>
      <c r="I338" s="134" t="s">
        <v>577</v>
      </c>
      <c r="J338" s="135">
        <v>10.36</v>
      </c>
    </row>
    <row r="339" spans="1:10" ht="38.25">
      <c r="A339" s="134"/>
      <c r="B339" s="134"/>
      <c r="C339" s="134"/>
      <c r="D339" s="134"/>
      <c r="E339" s="134" t="s">
        <v>578</v>
      </c>
      <c r="F339" s="135">
        <v>5.91</v>
      </c>
      <c r="G339" s="134"/>
      <c r="H339" s="222" t="s">
        <v>579</v>
      </c>
      <c r="I339" s="222"/>
      <c r="J339" s="135">
        <v>25.7</v>
      </c>
    </row>
    <row r="340" spans="1:10" ht="26.25" thickBot="1">
      <c r="A340" s="111"/>
      <c r="B340" s="111"/>
      <c r="C340" s="111"/>
      <c r="D340" s="111"/>
      <c r="E340" s="111"/>
      <c r="F340" s="111"/>
      <c r="G340" s="111" t="s">
        <v>580</v>
      </c>
      <c r="H340" s="136">
        <v>2</v>
      </c>
      <c r="I340" s="111" t="s">
        <v>581</v>
      </c>
      <c r="J340" s="112">
        <v>51.4</v>
      </c>
    </row>
    <row r="341" spans="1:10" ht="15.75" thickTop="1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</row>
    <row r="342" spans="1:10" ht="30">
      <c r="A342" s="116" t="s">
        <v>394</v>
      </c>
      <c r="B342" s="117" t="s">
        <v>299</v>
      </c>
      <c r="C342" s="116" t="s">
        <v>300</v>
      </c>
      <c r="D342" s="116" t="s">
        <v>301</v>
      </c>
      <c r="E342" s="212" t="s">
        <v>563</v>
      </c>
      <c r="F342" s="212"/>
      <c r="G342" s="118" t="s">
        <v>302</v>
      </c>
      <c r="H342" s="117" t="s">
        <v>303</v>
      </c>
      <c r="I342" s="117" t="s">
        <v>304</v>
      </c>
      <c r="J342" s="117" t="s">
        <v>306</v>
      </c>
    </row>
    <row r="343" spans="1:10" ht="25.5">
      <c r="A343" s="119" t="s">
        <v>564</v>
      </c>
      <c r="B343" s="120" t="s">
        <v>395</v>
      </c>
      <c r="C343" s="119" t="s">
        <v>183</v>
      </c>
      <c r="D343" s="119" t="s">
        <v>396</v>
      </c>
      <c r="E343" s="213" t="s">
        <v>565</v>
      </c>
      <c r="F343" s="213"/>
      <c r="G343" s="121" t="s">
        <v>393</v>
      </c>
      <c r="H343" s="122">
        <v>1</v>
      </c>
      <c r="I343" s="123">
        <v>16.940000000000001</v>
      </c>
      <c r="J343" s="123">
        <v>16.940000000000001</v>
      </c>
    </row>
    <row r="344" spans="1:10" ht="38.25">
      <c r="A344" s="124" t="s">
        <v>566</v>
      </c>
      <c r="B344" s="125" t="s">
        <v>652</v>
      </c>
      <c r="C344" s="124" t="s">
        <v>183</v>
      </c>
      <c r="D344" s="124" t="s">
        <v>653</v>
      </c>
      <c r="E344" s="214" t="s">
        <v>565</v>
      </c>
      <c r="F344" s="214"/>
      <c r="G344" s="126" t="s">
        <v>568</v>
      </c>
      <c r="H344" s="127">
        <v>0.28000000000000003</v>
      </c>
      <c r="I344" s="128">
        <v>19.329999999999998</v>
      </c>
      <c r="J344" s="128">
        <v>5.41</v>
      </c>
    </row>
    <row r="345" spans="1:10" ht="38.25">
      <c r="A345" s="124" t="s">
        <v>566</v>
      </c>
      <c r="B345" s="125" t="s">
        <v>654</v>
      </c>
      <c r="C345" s="124" t="s">
        <v>183</v>
      </c>
      <c r="D345" s="124" t="s">
        <v>655</v>
      </c>
      <c r="E345" s="214" t="s">
        <v>565</v>
      </c>
      <c r="F345" s="214"/>
      <c r="G345" s="126" t="s">
        <v>568</v>
      </c>
      <c r="H345" s="127">
        <v>0.28000000000000003</v>
      </c>
      <c r="I345" s="128">
        <v>23.94</v>
      </c>
      <c r="J345" s="128">
        <v>6.7</v>
      </c>
    </row>
    <row r="346" spans="1:10" ht="25.5">
      <c r="A346" s="129" t="s">
        <v>570</v>
      </c>
      <c r="B346" s="130" t="s">
        <v>656</v>
      </c>
      <c r="C346" s="129" t="s">
        <v>183</v>
      </c>
      <c r="D346" s="129" t="s">
        <v>235</v>
      </c>
      <c r="E346" s="227" t="s">
        <v>572</v>
      </c>
      <c r="F346" s="227"/>
      <c r="G346" s="131" t="s">
        <v>13</v>
      </c>
      <c r="H346" s="132">
        <v>2E-3</v>
      </c>
      <c r="I346" s="133">
        <v>38.81</v>
      </c>
      <c r="J346" s="133">
        <v>7.0000000000000007E-2</v>
      </c>
    </row>
    <row r="347" spans="1:10" ht="25.5">
      <c r="A347" s="129" t="s">
        <v>570</v>
      </c>
      <c r="B347" s="130" t="s">
        <v>657</v>
      </c>
      <c r="C347" s="129" t="s">
        <v>183</v>
      </c>
      <c r="D347" s="129" t="s">
        <v>236</v>
      </c>
      <c r="E347" s="227" t="s">
        <v>572</v>
      </c>
      <c r="F347" s="227"/>
      <c r="G347" s="131" t="s">
        <v>237</v>
      </c>
      <c r="H347" s="132">
        <v>6.0999999999999999E-2</v>
      </c>
      <c r="I347" s="133">
        <v>7</v>
      </c>
      <c r="J347" s="133">
        <v>0.42</v>
      </c>
    </row>
    <row r="348" spans="1:10" ht="25.5">
      <c r="A348" s="129" t="s">
        <v>570</v>
      </c>
      <c r="B348" s="130" t="s">
        <v>662</v>
      </c>
      <c r="C348" s="129" t="s">
        <v>183</v>
      </c>
      <c r="D348" s="129" t="s">
        <v>396</v>
      </c>
      <c r="E348" s="227" t="s">
        <v>572</v>
      </c>
      <c r="F348" s="227"/>
      <c r="G348" s="131" t="s">
        <v>241</v>
      </c>
      <c r="H348" s="132">
        <v>1</v>
      </c>
      <c r="I348" s="133">
        <v>4.34</v>
      </c>
      <c r="J348" s="133">
        <v>4.34</v>
      </c>
    </row>
    <row r="349" spans="1:10" ht="38.25">
      <c r="A349" s="134"/>
      <c r="B349" s="134"/>
      <c r="C349" s="134"/>
      <c r="D349" s="134"/>
      <c r="E349" s="134" t="s">
        <v>575</v>
      </c>
      <c r="F349" s="135">
        <v>8.07</v>
      </c>
      <c r="G349" s="134" t="s">
        <v>576</v>
      </c>
      <c r="H349" s="135">
        <v>0</v>
      </c>
      <c r="I349" s="134" t="s">
        <v>577</v>
      </c>
      <c r="J349" s="135">
        <v>8.07</v>
      </c>
    </row>
    <row r="350" spans="1:10" ht="38.25">
      <c r="A350" s="134"/>
      <c r="B350" s="134"/>
      <c r="C350" s="134"/>
      <c r="D350" s="134"/>
      <c r="E350" s="134" t="s">
        <v>578</v>
      </c>
      <c r="F350" s="135">
        <v>5.0599999999999996</v>
      </c>
      <c r="G350" s="134"/>
      <c r="H350" s="222" t="s">
        <v>579</v>
      </c>
      <c r="I350" s="222"/>
      <c r="J350" s="135">
        <v>22</v>
      </c>
    </row>
    <row r="351" spans="1:10" ht="26.25" thickBot="1">
      <c r="A351" s="111"/>
      <c r="B351" s="111"/>
      <c r="C351" s="111"/>
      <c r="D351" s="111"/>
      <c r="E351" s="111"/>
      <c r="F351" s="111"/>
      <c r="G351" s="111" t="s">
        <v>580</v>
      </c>
      <c r="H351" s="136">
        <v>7</v>
      </c>
      <c r="I351" s="111" t="s">
        <v>581</v>
      </c>
      <c r="J351" s="112">
        <v>154</v>
      </c>
    </row>
    <row r="352" spans="1:10" ht="15.75" thickTop="1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</row>
    <row r="353" spans="1:10" ht="30">
      <c r="A353" s="116" t="s">
        <v>397</v>
      </c>
      <c r="B353" s="117" t="s">
        <v>299</v>
      </c>
      <c r="C353" s="116" t="s">
        <v>300</v>
      </c>
      <c r="D353" s="116" t="s">
        <v>301</v>
      </c>
      <c r="E353" s="212" t="s">
        <v>563</v>
      </c>
      <c r="F353" s="212"/>
      <c r="G353" s="118" t="s">
        <v>302</v>
      </c>
      <c r="H353" s="117" t="s">
        <v>303</v>
      </c>
      <c r="I353" s="117" t="s">
        <v>304</v>
      </c>
      <c r="J353" s="117" t="s">
        <v>306</v>
      </c>
    </row>
    <row r="354" spans="1:10" ht="25.5">
      <c r="A354" s="119" t="s">
        <v>564</v>
      </c>
      <c r="B354" s="120" t="s">
        <v>398</v>
      </c>
      <c r="C354" s="119" t="s">
        <v>183</v>
      </c>
      <c r="D354" s="119" t="s">
        <v>399</v>
      </c>
      <c r="E354" s="213" t="s">
        <v>565</v>
      </c>
      <c r="F354" s="213"/>
      <c r="G354" s="121" t="s">
        <v>393</v>
      </c>
      <c r="H354" s="122">
        <v>1</v>
      </c>
      <c r="I354" s="123">
        <v>21.67</v>
      </c>
      <c r="J354" s="123">
        <v>21.67</v>
      </c>
    </row>
    <row r="355" spans="1:10" ht="38.25">
      <c r="A355" s="124" t="s">
        <v>566</v>
      </c>
      <c r="B355" s="125" t="s">
        <v>654</v>
      </c>
      <c r="C355" s="124" t="s">
        <v>183</v>
      </c>
      <c r="D355" s="124" t="s">
        <v>655</v>
      </c>
      <c r="E355" s="214" t="s">
        <v>565</v>
      </c>
      <c r="F355" s="214"/>
      <c r="G355" s="126" t="s">
        <v>568</v>
      </c>
      <c r="H355" s="127">
        <v>0.28999999999999998</v>
      </c>
      <c r="I355" s="128">
        <v>23.94</v>
      </c>
      <c r="J355" s="128">
        <v>6.94</v>
      </c>
    </row>
    <row r="356" spans="1:10" ht="38.25">
      <c r="A356" s="124" t="s">
        <v>566</v>
      </c>
      <c r="B356" s="125" t="s">
        <v>652</v>
      </c>
      <c r="C356" s="124" t="s">
        <v>183</v>
      </c>
      <c r="D356" s="124" t="s">
        <v>653</v>
      </c>
      <c r="E356" s="214" t="s">
        <v>565</v>
      </c>
      <c r="F356" s="214"/>
      <c r="G356" s="126" t="s">
        <v>568</v>
      </c>
      <c r="H356" s="127">
        <v>0.28999999999999998</v>
      </c>
      <c r="I356" s="128">
        <v>19.329999999999998</v>
      </c>
      <c r="J356" s="128">
        <v>5.6</v>
      </c>
    </row>
    <row r="357" spans="1:10" ht="25.5">
      <c r="A357" s="129" t="s">
        <v>570</v>
      </c>
      <c r="B357" s="130" t="s">
        <v>656</v>
      </c>
      <c r="C357" s="129" t="s">
        <v>183</v>
      </c>
      <c r="D357" s="129" t="s">
        <v>235</v>
      </c>
      <c r="E357" s="227" t="s">
        <v>572</v>
      </c>
      <c r="F357" s="227"/>
      <c r="G357" s="131" t="s">
        <v>13</v>
      </c>
      <c r="H357" s="132">
        <v>6.0000000000000001E-3</v>
      </c>
      <c r="I357" s="133">
        <v>38.81</v>
      </c>
      <c r="J357" s="133">
        <v>0.23</v>
      </c>
    </row>
    <row r="358" spans="1:10" ht="25.5">
      <c r="A358" s="129" t="s">
        <v>570</v>
      </c>
      <c r="B358" s="130" t="s">
        <v>657</v>
      </c>
      <c r="C358" s="129" t="s">
        <v>183</v>
      </c>
      <c r="D358" s="129" t="s">
        <v>236</v>
      </c>
      <c r="E358" s="227" t="s">
        <v>572</v>
      </c>
      <c r="F358" s="227"/>
      <c r="G358" s="131" t="s">
        <v>237</v>
      </c>
      <c r="H358" s="132">
        <v>0.2</v>
      </c>
      <c r="I358" s="133">
        <v>7</v>
      </c>
      <c r="J358" s="133">
        <v>1.4</v>
      </c>
    </row>
    <row r="359" spans="1:10" ht="25.5">
      <c r="A359" s="129" t="s">
        <v>570</v>
      </c>
      <c r="B359" s="130" t="s">
        <v>663</v>
      </c>
      <c r="C359" s="129" t="s">
        <v>183</v>
      </c>
      <c r="D359" s="129" t="s">
        <v>238</v>
      </c>
      <c r="E359" s="227" t="s">
        <v>572</v>
      </c>
      <c r="F359" s="227"/>
      <c r="G359" s="131" t="s">
        <v>241</v>
      </c>
      <c r="H359" s="132">
        <v>1</v>
      </c>
      <c r="I359" s="133">
        <v>7.5</v>
      </c>
      <c r="J359" s="133">
        <v>7.5</v>
      </c>
    </row>
    <row r="360" spans="1:10" ht="38.25">
      <c r="A360" s="134"/>
      <c r="B360" s="134"/>
      <c r="C360" s="134"/>
      <c r="D360" s="134"/>
      <c r="E360" s="134" t="s">
        <v>575</v>
      </c>
      <c r="F360" s="135">
        <v>8.35</v>
      </c>
      <c r="G360" s="134" t="s">
        <v>576</v>
      </c>
      <c r="H360" s="135">
        <v>0</v>
      </c>
      <c r="I360" s="134" t="s">
        <v>577</v>
      </c>
      <c r="J360" s="135">
        <v>8.35</v>
      </c>
    </row>
    <row r="361" spans="1:10" ht="38.25">
      <c r="A361" s="134"/>
      <c r="B361" s="134"/>
      <c r="C361" s="134"/>
      <c r="D361" s="134"/>
      <c r="E361" s="134" t="s">
        <v>578</v>
      </c>
      <c r="F361" s="135">
        <v>6.47</v>
      </c>
      <c r="G361" s="134"/>
      <c r="H361" s="222" t="s">
        <v>579</v>
      </c>
      <c r="I361" s="222"/>
      <c r="J361" s="135">
        <v>28.14</v>
      </c>
    </row>
    <row r="362" spans="1:10" ht="26.25" thickBot="1">
      <c r="A362" s="111"/>
      <c r="B362" s="111"/>
      <c r="C362" s="111"/>
      <c r="D362" s="111"/>
      <c r="E362" s="111"/>
      <c r="F362" s="111"/>
      <c r="G362" s="111" t="s">
        <v>580</v>
      </c>
      <c r="H362" s="136">
        <v>1</v>
      </c>
      <c r="I362" s="111" t="s">
        <v>581</v>
      </c>
      <c r="J362" s="112">
        <v>28.14</v>
      </c>
    </row>
    <row r="363" spans="1:10" ht="15.75" thickTop="1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</row>
    <row r="364" spans="1:10" ht="30">
      <c r="A364" s="116" t="s">
        <v>400</v>
      </c>
      <c r="B364" s="117" t="s">
        <v>299</v>
      </c>
      <c r="C364" s="116" t="s">
        <v>300</v>
      </c>
      <c r="D364" s="116" t="s">
        <v>301</v>
      </c>
      <c r="E364" s="212" t="s">
        <v>563</v>
      </c>
      <c r="F364" s="212"/>
      <c r="G364" s="118" t="s">
        <v>302</v>
      </c>
      <c r="H364" s="117" t="s">
        <v>303</v>
      </c>
      <c r="I364" s="117" t="s">
        <v>304</v>
      </c>
      <c r="J364" s="117" t="s">
        <v>306</v>
      </c>
    </row>
    <row r="365" spans="1:10" ht="25.5">
      <c r="A365" s="119" t="s">
        <v>564</v>
      </c>
      <c r="B365" s="120" t="s">
        <v>401</v>
      </c>
      <c r="C365" s="119" t="s">
        <v>183</v>
      </c>
      <c r="D365" s="119" t="s">
        <v>402</v>
      </c>
      <c r="E365" s="213" t="s">
        <v>565</v>
      </c>
      <c r="F365" s="213"/>
      <c r="G365" s="121" t="s">
        <v>393</v>
      </c>
      <c r="H365" s="122">
        <v>1</v>
      </c>
      <c r="I365" s="123">
        <v>25.85</v>
      </c>
      <c r="J365" s="123">
        <v>25.85</v>
      </c>
    </row>
    <row r="366" spans="1:10" ht="38.25">
      <c r="A366" s="124" t="s">
        <v>566</v>
      </c>
      <c r="B366" s="125" t="s">
        <v>652</v>
      </c>
      <c r="C366" s="124" t="s">
        <v>183</v>
      </c>
      <c r="D366" s="124" t="s">
        <v>653</v>
      </c>
      <c r="E366" s="214" t="s">
        <v>565</v>
      </c>
      <c r="F366" s="214"/>
      <c r="G366" s="126" t="s">
        <v>568</v>
      </c>
      <c r="H366" s="127">
        <v>0.36</v>
      </c>
      <c r="I366" s="128">
        <v>19.329999999999998</v>
      </c>
      <c r="J366" s="128">
        <v>6.95</v>
      </c>
    </row>
    <row r="367" spans="1:10" ht="38.25">
      <c r="A367" s="124" t="s">
        <v>566</v>
      </c>
      <c r="B367" s="125" t="s">
        <v>654</v>
      </c>
      <c r="C367" s="124" t="s">
        <v>183</v>
      </c>
      <c r="D367" s="124" t="s">
        <v>655</v>
      </c>
      <c r="E367" s="214" t="s">
        <v>565</v>
      </c>
      <c r="F367" s="214"/>
      <c r="G367" s="126" t="s">
        <v>568</v>
      </c>
      <c r="H367" s="127">
        <v>0.36</v>
      </c>
      <c r="I367" s="128">
        <v>23.94</v>
      </c>
      <c r="J367" s="128">
        <v>8.61</v>
      </c>
    </row>
    <row r="368" spans="1:10" ht="25.5">
      <c r="A368" s="129" t="s">
        <v>570</v>
      </c>
      <c r="B368" s="130" t="s">
        <v>656</v>
      </c>
      <c r="C368" s="129" t="s">
        <v>183</v>
      </c>
      <c r="D368" s="129" t="s">
        <v>235</v>
      </c>
      <c r="E368" s="227" t="s">
        <v>572</v>
      </c>
      <c r="F368" s="227"/>
      <c r="G368" s="131" t="s">
        <v>13</v>
      </c>
      <c r="H368" s="132">
        <v>3.6999999999999998E-2</v>
      </c>
      <c r="I368" s="133">
        <v>38.81</v>
      </c>
      <c r="J368" s="133">
        <v>1.43</v>
      </c>
    </row>
    <row r="369" spans="1:10" ht="25.5">
      <c r="A369" s="129" t="s">
        <v>570</v>
      </c>
      <c r="B369" s="130" t="s">
        <v>657</v>
      </c>
      <c r="C369" s="129" t="s">
        <v>183</v>
      </c>
      <c r="D369" s="129" t="s">
        <v>236</v>
      </c>
      <c r="E369" s="227" t="s">
        <v>572</v>
      </c>
      <c r="F369" s="227"/>
      <c r="G369" s="131" t="s">
        <v>237</v>
      </c>
      <c r="H369" s="132">
        <v>0.1</v>
      </c>
      <c r="I369" s="133">
        <v>7</v>
      </c>
      <c r="J369" s="133">
        <v>0.7</v>
      </c>
    </row>
    <row r="370" spans="1:10" ht="25.5">
      <c r="A370" s="129" t="s">
        <v>570</v>
      </c>
      <c r="B370" s="130" t="s">
        <v>664</v>
      </c>
      <c r="C370" s="129" t="s">
        <v>183</v>
      </c>
      <c r="D370" s="129" t="s">
        <v>239</v>
      </c>
      <c r="E370" s="227" t="s">
        <v>572</v>
      </c>
      <c r="F370" s="227"/>
      <c r="G370" s="131" t="s">
        <v>241</v>
      </c>
      <c r="H370" s="132">
        <v>1</v>
      </c>
      <c r="I370" s="133">
        <v>8.16</v>
      </c>
      <c r="J370" s="133">
        <v>8.16</v>
      </c>
    </row>
    <row r="371" spans="1:10" ht="38.25">
      <c r="A371" s="134"/>
      <c r="B371" s="134"/>
      <c r="C371" s="134"/>
      <c r="D371" s="134"/>
      <c r="E371" s="134" t="s">
        <v>575</v>
      </c>
      <c r="F371" s="135">
        <v>10.36</v>
      </c>
      <c r="G371" s="134" t="s">
        <v>576</v>
      </c>
      <c r="H371" s="135">
        <v>0</v>
      </c>
      <c r="I371" s="134" t="s">
        <v>577</v>
      </c>
      <c r="J371" s="135">
        <v>10.36</v>
      </c>
    </row>
    <row r="372" spans="1:10" ht="38.25">
      <c r="A372" s="134"/>
      <c r="B372" s="134"/>
      <c r="C372" s="134"/>
      <c r="D372" s="134"/>
      <c r="E372" s="134" t="s">
        <v>578</v>
      </c>
      <c r="F372" s="135">
        <v>7.72</v>
      </c>
      <c r="G372" s="134"/>
      <c r="H372" s="222" t="s">
        <v>579</v>
      </c>
      <c r="I372" s="222"/>
      <c r="J372" s="135">
        <v>33.57</v>
      </c>
    </row>
    <row r="373" spans="1:10" ht="26.25" thickBot="1">
      <c r="A373" s="111"/>
      <c r="B373" s="111"/>
      <c r="C373" s="111"/>
      <c r="D373" s="111"/>
      <c r="E373" s="111"/>
      <c r="F373" s="111"/>
      <c r="G373" s="111" t="s">
        <v>580</v>
      </c>
      <c r="H373" s="136">
        <v>1</v>
      </c>
      <c r="I373" s="111" t="s">
        <v>581</v>
      </c>
      <c r="J373" s="112">
        <v>33.57</v>
      </c>
    </row>
    <row r="374" spans="1:10" ht="15.75" thickTop="1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</row>
    <row r="375" spans="1:10" ht="30">
      <c r="A375" s="116" t="s">
        <v>403</v>
      </c>
      <c r="B375" s="117" t="s">
        <v>299</v>
      </c>
      <c r="C375" s="116" t="s">
        <v>300</v>
      </c>
      <c r="D375" s="116" t="s">
        <v>301</v>
      </c>
      <c r="E375" s="212" t="s">
        <v>563</v>
      </c>
      <c r="F375" s="212"/>
      <c r="G375" s="118" t="s">
        <v>302</v>
      </c>
      <c r="H375" s="117" t="s">
        <v>303</v>
      </c>
      <c r="I375" s="117" t="s">
        <v>304</v>
      </c>
      <c r="J375" s="117" t="s">
        <v>306</v>
      </c>
    </row>
    <row r="376" spans="1:10" ht="25.5">
      <c r="A376" s="119" t="s">
        <v>564</v>
      </c>
      <c r="B376" s="120" t="s">
        <v>404</v>
      </c>
      <c r="C376" s="119" t="s">
        <v>183</v>
      </c>
      <c r="D376" s="119" t="s">
        <v>122</v>
      </c>
      <c r="E376" s="213" t="s">
        <v>565</v>
      </c>
      <c r="F376" s="213"/>
      <c r="G376" s="121" t="s">
        <v>393</v>
      </c>
      <c r="H376" s="122">
        <v>1</v>
      </c>
      <c r="I376" s="123">
        <v>44.67</v>
      </c>
      <c r="J376" s="123">
        <v>44.67</v>
      </c>
    </row>
    <row r="377" spans="1:10" ht="38.25">
      <c r="A377" s="124" t="s">
        <v>566</v>
      </c>
      <c r="B377" s="125" t="s">
        <v>652</v>
      </c>
      <c r="C377" s="124" t="s">
        <v>183</v>
      </c>
      <c r="D377" s="124" t="s">
        <v>653</v>
      </c>
      <c r="E377" s="214" t="s">
        <v>565</v>
      </c>
      <c r="F377" s="214"/>
      <c r="G377" s="126" t="s">
        <v>568</v>
      </c>
      <c r="H377" s="127">
        <v>0.4</v>
      </c>
      <c r="I377" s="128">
        <v>19.329999999999998</v>
      </c>
      <c r="J377" s="128">
        <v>7.73</v>
      </c>
    </row>
    <row r="378" spans="1:10" ht="38.25">
      <c r="A378" s="124" t="s">
        <v>566</v>
      </c>
      <c r="B378" s="125" t="s">
        <v>654</v>
      </c>
      <c r="C378" s="124" t="s">
        <v>183</v>
      </c>
      <c r="D378" s="124" t="s">
        <v>655</v>
      </c>
      <c r="E378" s="214" t="s">
        <v>565</v>
      </c>
      <c r="F378" s="214"/>
      <c r="G378" s="126" t="s">
        <v>568</v>
      </c>
      <c r="H378" s="127">
        <v>0.4</v>
      </c>
      <c r="I378" s="128">
        <v>23.94</v>
      </c>
      <c r="J378" s="128">
        <v>9.57</v>
      </c>
    </row>
    <row r="379" spans="1:10" ht="25.5">
      <c r="A379" s="129" t="s">
        <v>570</v>
      </c>
      <c r="B379" s="130" t="s">
        <v>665</v>
      </c>
      <c r="C379" s="129" t="s">
        <v>183</v>
      </c>
      <c r="D379" s="129" t="s">
        <v>122</v>
      </c>
      <c r="E379" s="227" t="s">
        <v>572</v>
      </c>
      <c r="F379" s="227"/>
      <c r="G379" s="131" t="s">
        <v>241</v>
      </c>
      <c r="H379" s="132">
        <v>1</v>
      </c>
      <c r="I379" s="133">
        <v>27.37</v>
      </c>
      <c r="J379" s="133">
        <v>27.37</v>
      </c>
    </row>
    <row r="380" spans="1:10" ht="38.25">
      <c r="A380" s="134"/>
      <c r="B380" s="134"/>
      <c r="C380" s="134"/>
      <c r="D380" s="134"/>
      <c r="E380" s="134" t="s">
        <v>575</v>
      </c>
      <c r="F380" s="135">
        <v>11.52</v>
      </c>
      <c r="G380" s="134" t="s">
        <v>576</v>
      </c>
      <c r="H380" s="135">
        <v>0</v>
      </c>
      <c r="I380" s="134" t="s">
        <v>577</v>
      </c>
      <c r="J380" s="135">
        <v>11.52</v>
      </c>
    </row>
    <row r="381" spans="1:10" ht="38.25">
      <c r="A381" s="134"/>
      <c r="B381" s="134"/>
      <c r="C381" s="134"/>
      <c r="D381" s="134"/>
      <c r="E381" s="134" t="s">
        <v>578</v>
      </c>
      <c r="F381" s="135">
        <v>13.35</v>
      </c>
      <c r="G381" s="134"/>
      <c r="H381" s="222" t="s">
        <v>579</v>
      </c>
      <c r="I381" s="222"/>
      <c r="J381" s="135">
        <v>58.02</v>
      </c>
    </row>
    <row r="382" spans="1:10" ht="26.25" thickBot="1">
      <c r="A382" s="111"/>
      <c r="B382" s="111"/>
      <c r="C382" s="111"/>
      <c r="D382" s="111"/>
      <c r="E382" s="111"/>
      <c r="F382" s="111"/>
      <c r="G382" s="111" t="s">
        <v>580</v>
      </c>
      <c r="H382" s="136">
        <v>1</v>
      </c>
      <c r="I382" s="111" t="s">
        <v>581</v>
      </c>
      <c r="J382" s="112">
        <v>58.02</v>
      </c>
    </row>
    <row r="383" spans="1:10" ht="15.75" thickTop="1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</row>
    <row r="384" spans="1:10" ht="30">
      <c r="A384" s="116" t="s">
        <v>405</v>
      </c>
      <c r="B384" s="117" t="s">
        <v>299</v>
      </c>
      <c r="C384" s="116" t="s">
        <v>300</v>
      </c>
      <c r="D384" s="116" t="s">
        <v>301</v>
      </c>
      <c r="E384" s="212" t="s">
        <v>563</v>
      </c>
      <c r="F384" s="212"/>
      <c r="G384" s="118" t="s">
        <v>302</v>
      </c>
      <c r="H384" s="117" t="s">
        <v>303</v>
      </c>
      <c r="I384" s="117" t="s">
        <v>304</v>
      </c>
      <c r="J384" s="117" t="s">
        <v>306</v>
      </c>
    </row>
    <row r="385" spans="1:10" ht="63.75">
      <c r="A385" s="119" t="s">
        <v>564</v>
      </c>
      <c r="B385" s="120" t="s">
        <v>406</v>
      </c>
      <c r="C385" s="119" t="s">
        <v>209</v>
      </c>
      <c r="D385" s="119" t="s">
        <v>407</v>
      </c>
      <c r="E385" s="213" t="s">
        <v>666</v>
      </c>
      <c r="F385" s="213"/>
      <c r="G385" s="121" t="s">
        <v>241</v>
      </c>
      <c r="H385" s="122">
        <v>1</v>
      </c>
      <c r="I385" s="123">
        <v>47.75</v>
      </c>
      <c r="J385" s="123">
        <v>47.75</v>
      </c>
    </row>
    <row r="386" spans="1:10" ht="38.25">
      <c r="A386" s="124" t="s">
        <v>566</v>
      </c>
      <c r="B386" s="125" t="s">
        <v>667</v>
      </c>
      <c r="C386" s="124" t="s">
        <v>209</v>
      </c>
      <c r="D386" s="124" t="s">
        <v>242</v>
      </c>
      <c r="E386" s="214" t="s">
        <v>610</v>
      </c>
      <c r="F386" s="214"/>
      <c r="G386" s="126" t="s">
        <v>189</v>
      </c>
      <c r="H386" s="127">
        <v>0.2172</v>
      </c>
      <c r="I386" s="128">
        <v>19.77</v>
      </c>
      <c r="J386" s="128">
        <v>4.29</v>
      </c>
    </row>
    <row r="387" spans="1:10" ht="25.5">
      <c r="A387" s="124" t="s">
        <v>566</v>
      </c>
      <c r="B387" s="125" t="s">
        <v>668</v>
      </c>
      <c r="C387" s="124" t="s">
        <v>209</v>
      </c>
      <c r="D387" s="124" t="s">
        <v>243</v>
      </c>
      <c r="E387" s="214" t="s">
        <v>610</v>
      </c>
      <c r="F387" s="214"/>
      <c r="G387" s="126" t="s">
        <v>189</v>
      </c>
      <c r="H387" s="127">
        <v>0.2172</v>
      </c>
      <c r="I387" s="128">
        <v>23.96</v>
      </c>
      <c r="J387" s="128">
        <v>5.2</v>
      </c>
    </row>
    <row r="388" spans="1:10" ht="38.25">
      <c r="A388" s="129" t="s">
        <v>570</v>
      </c>
      <c r="B388" s="130" t="s">
        <v>669</v>
      </c>
      <c r="C388" s="129" t="s">
        <v>209</v>
      </c>
      <c r="D388" s="129" t="s">
        <v>240</v>
      </c>
      <c r="E388" s="227" t="s">
        <v>572</v>
      </c>
      <c r="F388" s="227"/>
      <c r="G388" s="131" t="s">
        <v>241</v>
      </c>
      <c r="H388" s="132">
        <v>2</v>
      </c>
      <c r="I388" s="133">
        <v>4.75</v>
      </c>
      <c r="J388" s="133">
        <v>9.5</v>
      </c>
    </row>
    <row r="389" spans="1:10" ht="38.25">
      <c r="A389" s="129" t="s">
        <v>570</v>
      </c>
      <c r="B389" s="130" t="s">
        <v>670</v>
      </c>
      <c r="C389" s="129" t="s">
        <v>209</v>
      </c>
      <c r="D389" s="129" t="s">
        <v>671</v>
      </c>
      <c r="E389" s="227" t="s">
        <v>572</v>
      </c>
      <c r="F389" s="227"/>
      <c r="G389" s="131" t="s">
        <v>241</v>
      </c>
      <c r="H389" s="132">
        <v>1</v>
      </c>
      <c r="I389" s="133">
        <v>25.66</v>
      </c>
      <c r="J389" s="133">
        <v>25.66</v>
      </c>
    </row>
    <row r="390" spans="1:10" ht="51">
      <c r="A390" s="129" t="s">
        <v>570</v>
      </c>
      <c r="B390" s="130" t="s">
        <v>672</v>
      </c>
      <c r="C390" s="129" t="s">
        <v>209</v>
      </c>
      <c r="D390" s="129" t="s">
        <v>673</v>
      </c>
      <c r="E390" s="227" t="s">
        <v>572</v>
      </c>
      <c r="F390" s="227"/>
      <c r="G390" s="131" t="s">
        <v>241</v>
      </c>
      <c r="H390" s="132">
        <v>0.115</v>
      </c>
      <c r="I390" s="133">
        <v>26.99</v>
      </c>
      <c r="J390" s="133">
        <v>3.1</v>
      </c>
    </row>
    <row r="391" spans="1:10" ht="38.25">
      <c r="A391" s="134"/>
      <c r="B391" s="134"/>
      <c r="C391" s="134"/>
      <c r="D391" s="134"/>
      <c r="E391" s="134" t="s">
        <v>575</v>
      </c>
      <c r="F391" s="135">
        <v>6.35</v>
      </c>
      <c r="G391" s="134" t="s">
        <v>576</v>
      </c>
      <c r="H391" s="135">
        <v>0</v>
      </c>
      <c r="I391" s="134" t="s">
        <v>577</v>
      </c>
      <c r="J391" s="135">
        <v>6.35</v>
      </c>
    </row>
    <row r="392" spans="1:10" ht="38.25">
      <c r="A392" s="134"/>
      <c r="B392" s="134"/>
      <c r="C392" s="134"/>
      <c r="D392" s="134"/>
      <c r="E392" s="134" t="s">
        <v>578</v>
      </c>
      <c r="F392" s="135">
        <v>14.27</v>
      </c>
      <c r="G392" s="134"/>
      <c r="H392" s="222" t="s">
        <v>579</v>
      </c>
      <c r="I392" s="222"/>
      <c r="J392" s="135">
        <v>62.02</v>
      </c>
    </row>
    <row r="393" spans="1:10" ht="26.25" thickBot="1">
      <c r="A393" s="111"/>
      <c r="B393" s="111"/>
      <c r="C393" s="111"/>
      <c r="D393" s="111"/>
      <c r="E393" s="111"/>
      <c r="F393" s="111"/>
      <c r="G393" s="111" t="s">
        <v>580</v>
      </c>
      <c r="H393" s="136">
        <v>1</v>
      </c>
      <c r="I393" s="111" t="s">
        <v>581</v>
      </c>
      <c r="J393" s="112">
        <v>62.02</v>
      </c>
    </row>
    <row r="394" spans="1:10" ht="15.75" thickTop="1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</row>
    <row r="395" spans="1:10" ht="30">
      <c r="A395" s="116" t="s">
        <v>408</v>
      </c>
      <c r="B395" s="117" t="s">
        <v>299</v>
      </c>
      <c r="C395" s="116" t="s">
        <v>300</v>
      </c>
      <c r="D395" s="116" t="s">
        <v>301</v>
      </c>
      <c r="E395" s="212" t="s">
        <v>563</v>
      </c>
      <c r="F395" s="212"/>
      <c r="G395" s="118" t="s">
        <v>302</v>
      </c>
      <c r="H395" s="117" t="s">
        <v>303</v>
      </c>
      <c r="I395" s="117" t="s">
        <v>304</v>
      </c>
      <c r="J395" s="117" t="s">
        <v>306</v>
      </c>
    </row>
    <row r="396" spans="1:10" ht="63.75">
      <c r="A396" s="119" t="s">
        <v>564</v>
      </c>
      <c r="B396" s="120" t="s">
        <v>409</v>
      </c>
      <c r="C396" s="119" t="s">
        <v>209</v>
      </c>
      <c r="D396" s="119" t="s">
        <v>410</v>
      </c>
      <c r="E396" s="213" t="s">
        <v>666</v>
      </c>
      <c r="F396" s="213"/>
      <c r="G396" s="121" t="s">
        <v>241</v>
      </c>
      <c r="H396" s="122">
        <v>1</v>
      </c>
      <c r="I396" s="123">
        <v>20.84</v>
      </c>
      <c r="J396" s="123">
        <v>20.84</v>
      </c>
    </row>
    <row r="397" spans="1:10" ht="38.25">
      <c r="A397" s="124" t="s">
        <v>566</v>
      </c>
      <c r="B397" s="125" t="s">
        <v>667</v>
      </c>
      <c r="C397" s="124" t="s">
        <v>209</v>
      </c>
      <c r="D397" s="124" t="s">
        <v>242</v>
      </c>
      <c r="E397" s="214" t="s">
        <v>610</v>
      </c>
      <c r="F397" s="214"/>
      <c r="G397" s="126" t="s">
        <v>189</v>
      </c>
      <c r="H397" s="127">
        <v>3.4299999999999997E-2</v>
      </c>
      <c r="I397" s="128">
        <v>19.77</v>
      </c>
      <c r="J397" s="128">
        <v>0.67</v>
      </c>
    </row>
    <row r="398" spans="1:10" ht="25.5">
      <c r="A398" s="124" t="s">
        <v>566</v>
      </c>
      <c r="B398" s="125" t="s">
        <v>668</v>
      </c>
      <c r="C398" s="124" t="s">
        <v>209</v>
      </c>
      <c r="D398" s="124" t="s">
        <v>243</v>
      </c>
      <c r="E398" s="214" t="s">
        <v>610</v>
      </c>
      <c r="F398" s="214"/>
      <c r="G398" s="126" t="s">
        <v>189</v>
      </c>
      <c r="H398" s="127">
        <v>3.4299999999999997E-2</v>
      </c>
      <c r="I398" s="128">
        <v>23.96</v>
      </c>
      <c r="J398" s="128">
        <v>0.82</v>
      </c>
    </row>
    <row r="399" spans="1:10" ht="38.25">
      <c r="A399" s="129" t="s">
        <v>570</v>
      </c>
      <c r="B399" s="130" t="s">
        <v>674</v>
      </c>
      <c r="C399" s="129" t="s">
        <v>209</v>
      </c>
      <c r="D399" s="129" t="s">
        <v>675</v>
      </c>
      <c r="E399" s="227" t="s">
        <v>572</v>
      </c>
      <c r="F399" s="227"/>
      <c r="G399" s="131" t="s">
        <v>241</v>
      </c>
      <c r="H399" s="132">
        <v>2</v>
      </c>
      <c r="I399" s="133">
        <v>2.68</v>
      </c>
      <c r="J399" s="133">
        <v>5.36</v>
      </c>
    </row>
    <row r="400" spans="1:10" ht="38.25">
      <c r="A400" s="129" t="s">
        <v>570</v>
      </c>
      <c r="B400" s="130" t="s">
        <v>676</v>
      </c>
      <c r="C400" s="129" t="s">
        <v>209</v>
      </c>
      <c r="D400" s="129" t="s">
        <v>677</v>
      </c>
      <c r="E400" s="227" t="s">
        <v>572</v>
      </c>
      <c r="F400" s="227"/>
      <c r="G400" s="131" t="s">
        <v>241</v>
      </c>
      <c r="H400" s="132">
        <v>1</v>
      </c>
      <c r="I400" s="133">
        <v>12.65</v>
      </c>
      <c r="J400" s="133">
        <v>12.65</v>
      </c>
    </row>
    <row r="401" spans="1:10" ht="51">
      <c r="A401" s="129" t="s">
        <v>570</v>
      </c>
      <c r="B401" s="130" t="s">
        <v>672</v>
      </c>
      <c r="C401" s="129" t="s">
        <v>209</v>
      </c>
      <c r="D401" s="129" t="s">
        <v>673</v>
      </c>
      <c r="E401" s="227" t="s">
        <v>572</v>
      </c>
      <c r="F401" s="227"/>
      <c r="G401" s="131" t="s">
        <v>241</v>
      </c>
      <c r="H401" s="132">
        <v>0.05</v>
      </c>
      <c r="I401" s="133">
        <v>26.99</v>
      </c>
      <c r="J401" s="133">
        <v>1.34</v>
      </c>
    </row>
    <row r="402" spans="1:10" ht="38.25">
      <c r="A402" s="134"/>
      <c r="B402" s="134"/>
      <c r="C402" s="134"/>
      <c r="D402" s="134"/>
      <c r="E402" s="134" t="s">
        <v>575</v>
      </c>
      <c r="F402" s="135">
        <v>1</v>
      </c>
      <c r="G402" s="134" t="s">
        <v>576</v>
      </c>
      <c r="H402" s="135">
        <v>0</v>
      </c>
      <c r="I402" s="134" t="s">
        <v>577</v>
      </c>
      <c r="J402" s="135">
        <v>1</v>
      </c>
    </row>
    <row r="403" spans="1:10" ht="38.25">
      <c r="A403" s="134"/>
      <c r="B403" s="134"/>
      <c r="C403" s="134"/>
      <c r="D403" s="134"/>
      <c r="E403" s="134" t="s">
        <v>578</v>
      </c>
      <c r="F403" s="135">
        <v>6.23</v>
      </c>
      <c r="G403" s="134"/>
      <c r="H403" s="222" t="s">
        <v>579</v>
      </c>
      <c r="I403" s="222"/>
      <c r="J403" s="135">
        <v>27.07</v>
      </c>
    </row>
    <row r="404" spans="1:10" ht="26.25" thickBot="1">
      <c r="A404" s="111"/>
      <c r="B404" s="111"/>
      <c r="C404" s="111"/>
      <c r="D404" s="111"/>
      <c r="E404" s="111"/>
      <c r="F404" s="111"/>
      <c r="G404" s="111" t="s">
        <v>580</v>
      </c>
      <c r="H404" s="136">
        <v>4</v>
      </c>
      <c r="I404" s="111" t="s">
        <v>581</v>
      </c>
      <c r="J404" s="112">
        <v>108.28</v>
      </c>
    </row>
    <row r="405" spans="1:10" ht="15.75" thickTop="1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</row>
    <row r="406" spans="1:10" ht="30">
      <c r="A406" s="116" t="s">
        <v>411</v>
      </c>
      <c r="B406" s="117" t="s">
        <v>299</v>
      </c>
      <c r="C406" s="116" t="s">
        <v>300</v>
      </c>
      <c r="D406" s="116" t="s">
        <v>301</v>
      </c>
      <c r="E406" s="212" t="s">
        <v>563</v>
      </c>
      <c r="F406" s="212"/>
      <c r="G406" s="118" t="s">
        <v>302</v>
      </c>
      <c r="H406" s="117" t="s">
        <v>303</v>
      </c>
      <c r="I406" s="117" t="s">
        <v>304</v>
      </c>
      <c r="J406" s="117" t="s">
        <v>306</v>
      </c>
    </row>
    <row r="407" spans="1:10" ht="25.5">
      <c r="A407" s="119" t="s">
        <v>564</v>
      </c>
      <c r="B407" s="120" t="s">
        <v>412</v>
      </c>
      <c r="C407" s="119" t="s">
        <v>183</v>
      </c>
      <c r="D407" s="119" t="s">
        <v>413</v>
      </c>
      <c r="E407" s="213" t="s">
        <v>565</v>
      </c>
      <c r="F407" s="213"/>
      <c r="G407" s="121" t="s">
        <v>393</v>
      </c>
      <c r="H407" s="122">
        <v>1</v>
      </c>
      <c r="I407" s="123">
        <v>18.14</v>
      </c>
      <c r="J407" s="123">
        <v>18.14</v>
      </c>
    </row>
    <row r="408" spans="1:10" ht="38.25">
      <c r="A408" s="124" t="s">
        <v>566</v>
      </c>
      <c r="B408" s="125" t="s">
        <v>654</v>
      </c>
      <c r="C408" s="124" t="s">
        <v>183</v>
      </c>
      <c r="D408" s="124" t="s">
        <v>655</v>
      </c>
      <c r="E408" s="214" t="s">
        <v>565</v>
      </c>
      <c r="F408" s="214"/>
      <c r="G408" s="126" t="s">
        <v>568</v>
      </c>
      <c r="H408" s="127">
        <v>0.28000000000000003</v>
      </c>
      <c r="I408" s="128">
        <v>23.94</v>
      </c>
      <c r="J408" s="128">
        <v>6.7</v>
      </c>
    </row>
    <row r="409" spans="1:10" ht="38.25">
      <c r="A409" s="124" t="s">
        <v>566</v>
      </c>
      <c r="B409" s="125" t="s">
        <v>652</v>
      </c>
      <c r="C409" s="124" t="s">
        <v>183</v>
      </c>
      <c r="D409" s="124" t="s">
        <v>653</v>
      </c>
      <c r="E409" s="214" t="s">
        <v>565</v>
      </c>
      <c r="F409" s="214"/>
      <c r="G409" s="126" t="s">
        <v>568</v>
      </c>
      <c r="H409" s="127">
        <v>0.28000000000000003</v>
      </c>
      <c r="I409" s="128">
        <v>19.329999999999998</v>
      </c>
      <c r="J409" s="128">
        <v>5.41</v>
      </c>
    </row>
    <row r="410" spans="1:10" ht="25.5">
      <c r="A410" s="129" t="s">
        <v>570</v>
      </c>
      <c r="B410" s="130" t="s">
        <v>656</v>
      </c>
      <c r="C410" s="129" t="s">
        <v>183</v>
      </c>
      <c r="D410" s="129" t="s">
        <v>235</v>
      </c>
      <c r="E410" s="227" t="s">
        <v>572</v>
      </c>
      <c r="F410" s="227"/>
      <c r="G410" s="131" t="s">
        <v>13</v>
      </c>
      <c r="H410" s="132">
        <v>2.1999999999999999E-2</v>
      </c>
      <c r="I410" s="133">
        <v>38.81</v>
      </c>
      <c r="J410" s="133">
        <v>0.85</v>
      </c>
    </row>
    <row r="411" spans="1:10" ht="25.5">
      <c r="A411" s="129" t="s">
        <v>570</v>
      </c>
      <c r="B411" s="130" t="s">
        <v>657</v>
      </c>
      <c r="C411" s="129" t="s">
        <v>183</v>
      </c>
      <c r="D411" s="129" t="s">
        <v>236</v>
      </c>
      <c r="E411" s="227" t="s">
        <v>572</v>
      </c>
      <c r="F411" s="227"/>
      <c r="G411" s="131" t="s">
        <v>237</v>
      </c>
      <c r="H411" s="132">
        <v>6.0999999999999999E-2</v>
      </c>
      <c r="I411" s="133">
        <v>7</v>
      </c>
      <c r="J411" s="133">
        <v>0.42</v>
      </c>
    </row>
    <row r="412" spans="1:10" ht="25.5">
      <c r="A412" s="129" t="s">
        <v>570</v>
      </c>
      <c r="B412" s="130" t="s">
        <v>678</v>
      </c>
      <c r="C412" s="129" t="s">
        <v>183</v>
      </c>
      <c r="D412" s="129" t="s">
        <v>413</v>
      </c>
      <c r="E412" s="227" t="s">
        <v>572</v>
      </c>
      <c r="F412" s="227"/>
      <c r="G412" s="131" t="s">
        <v>241</v>
      </c>
      <c r="H412" s="132">
        <v>1</v>
      </c>
      <c r="I412" s="133">
        <v>4.76</v>
      </c>
      <c r="J412" s="133">
        <v>4.76</v>
      </c>
    </row>
    <row r="413" spans="1:10" ht="38.25">
      <c r="A413" s="134"/>
      <c r="B413" s="134"/>
      <c r="C413" s="134"/>
      <c r="D413" s="134"/>
      <c r="E413" s="134" t="s">
        <v>575</v>
      </c>
      <c r="F413" s="135">
        <v>8.07</v>
      </c>
      <c r="G413" s="134" t="s">
        <v>576</v>
      </c>
      <c r="H413" s="135">
        <v>0</v>
      </c>
      <c r="I413" s="134" t="s">
        <v>577</v>
      </c>
      <c r="J413" s="135">
        <v>8.07</v>
      </c>
    </row>
    <row r="414" spans="1:10" ht="38.25">
      <c r="A414" s="134"/>
      <c r="B414" s="134"/>
      <c r="C414" s="134"/>
      <c r="D414" s="134"/>
      <c r="E414" s="134" t="s">
        <v>578</v>
      </c>
      <c r="F414" s="135">
        <v>5.42</v>
      </c>
      <c r="G414" s="134"/>
      <c r="H414" s="222" t="s">
        <v>579</v>
      </c>
      <c r="I414" s="222"/>
      <c r="J414" s="135">
        <v>23.56</v>
      </c>
    </row>
    <row r="415" spans="1:10" ht="26.25" thickBot="1">
      <c r="A415" s="111"/>
      <c r="B415" s="111"/>
      <c r="C415" s="111"/>
      <c r="D415" s="111"/>
      <c r="E415" s="111"/>
      <c r="F415" s="111"/>
      <c r="G415" s="111" t="s">
        <v>580</v>
      </c>
      <c r="H415" s="136">
        <v>2</v>
      </c>
      <c r="I415" s="111" t="s">
        <v>581</v>
      </c>
      <c r="J415" s="112">
        <v>47.12</v>
      </c>
    </row>
    <row r="416" spans="1:10" ht="15.75" thickTop="1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</row>
    <row r="417" spans="1:10" ht="30">
      <c r="A417" s="116" t="s">
        <v>414</v>
      </c>
      <c r="B417" s="117" t="s">
        <v>299</v>
      </c>
      <c r="C417" s="116" t="s">
        <v>300</v>
      </c>
      <c r="D417" s="116" t="s">
        <v>301</v>
      </c>
      <c r="E417" s="212" t="s">
        <v>563</v>
      </c>
      <c r="F417" s="212"/>
      <c r="G417" s="118" t="s">
        <v>302</v>
      </c>
      <c r="H417" s="117" t="s">
        <v>303</v>
      </c>
      <c r="I417" s="117" t="s">
        <v>304</v>
      </c>
      <c r="J417" s="117" t="s">
        <v>306</v>
      </c>
    </row>
    <row r="418" spans="1:10" ht="25.5">
      <c r="A418" s="119" t="s">
        <v>564</v>
      </c>
      <c r="B418" s="120" t="s">
        <v>415</v>
      </c>
      <c r="C418" s="119" t="s">
        <v>183</v>
      </c>
      <c r="D418" s="119" t="s">
        <v>416</v>
      </c>
      <c r="E418" s="213" t="s">
        <v>565</v>
      </c>
      <c r="F418" s="213"/>
      <c r="G418" s="121" t="s">
        <v>393</v>
      </c>
      <c r="H418" s="122">
        <v>1</v>
      </c>
      <c r="I418" s="123">
        <v>489.7</v>
      </c>
      <c r="J418" s="123">
        <v>489.7</v>
      </c>
    </row>
    <row r="419" spans="1:10" ht="25.5">
      <c r="A419" s="124" t="s">
        <v>566</v>
      </c>
      <c r="B419" s="125" t="s">
        <v>316</v>
      </c>
      <c r="C419" s="124" t="s">
        <v>183</v>
      </c>
      <c r="D419" s="124" t="s">
        <v>69</v>
      </c>
      <c r="E419" s="214" t="s">
        <v>565</v>
      </c>
      <c r="F419" s="214"/>
      <c r="G419" s="126" t="s">
        <v>7</v>
      </c>
      <c r="H419" s="127">
        <v>0.4</v>
      </c>
      <c r="I419" s="128">
        <v>79.760000000000005</v>
      </c>
      <c r="J419" s="128">
        <v>31.9</v>
      </c>
    </row>
    <row r="420" spans="1:10" ht="25.5">
      <c r="A420" s="124" t="s">
        <v>566</v>
      </c>
      <c r="B420" s="125" t="s">
        <v>679</v>
      </c>
      <c r="C420" s="124" t="s">
        <v>183</v>
      </c>
      <c r="D420" s="124" t="s">
        <v>244</v>
      </c>
      <c r="E420" s="214" t="s">
        <v>565</v>
      </c>
      <c r="F420" s="214"/>
      <c r="G420" s="126" t="s">
        <v>7</v>
      </c>
      <c r="H420" s="127">
        <v>3.2000000000000001E-2</v>
      </c>
      <c r="I420" s="128">
        <v>915</v>
      </c>
      <c r="J420" s="128">
        <v>29.28</v>
      </c>
    </row>
    <row r="421" spans="1:10" ht="38.25">
      <c r="A421" s="124" t="s">
        <v>566</v>
      </c>
      <c r="B421" s="125" t="s">
        <v>328</v>
      </c>
      <c r="C421" s="124" t="s">
        <v>183</v>
      </c>
      <c r="D421" s="124" t="s">
        <v>329</v>
      </c>
      <c r="E421" s="214" t="s">
        <v>565</v>
      </c>
      <c r="F421" s="214"/>
      <c r="G421" s="126" t="s">
        <v>7</v>
      </c>
      <c r="H421" s="127">
        <v>4.4999999999999998E-2</v>
      </c>
      <c r="I421" s="128">
        <v>3667.1</v>
      </c>
      <c r="J421" s="128">
        <v>165.01</v>
      </c>
    </row>
    <row r="422" spans="1:10" ht="25.5">
      <c r="A422" s="124" t="s">
        <v>566</v>
      </c>
      <c r="B422" s="125" t="s">
        <v>337</v>
      </c>
      <c r="C422" s="124" t="s">
        <v>183</v>
      </c>
      <c r="D422" s="124" t="s">
        <v>76</v>
      </c>
      <c r="E422" s="214" t="s">
        <v>565</v>
      </c>
      <c r="F422" s="214"/>
      <c r="G422" s="126" t="s">
        <v>5</v>
      </c>
      <c r="H422" s="127">
        <v>1.3</v>
      </c>
      <c r="I422" s="128">
        <v>132.49</v>
      </c>
      <c r="J422" s="128">
        <v>172.23</v>
      </c>
    </row>
    <row r="423" spans="1:10" ht="25.5">
      <c r="A423" s="124" t="s">
        <v>566</v>
      </c>
      <c r="B423" s="125" t="s">
        <v>339</v>
      </c>
      <c r="C423" s="124" t="s">
        <v>183</v>
      </c>
      <c r="D423" s="124" t="s">
        <v>83</v>
      </c>
      <c r="E423" s="214" t="s">
        <v>565</v>
      </c>
      <c r="F423" s="214"/>
      <c r="G423" s="126" t="s">
        <v>5</v>
      </c>
      <c r="H423" s="127">
        <v>1.39</v>
      </c>
      <c r="I423" s="128">
        <v>14.69</v>
      </c>
      <c r="J423" s="128">
        <v>20.41</v>
      </c>
    </row>
    <row r="424" spans="1:10" ht="25.5">
      <c r="A424" s="124" t="s">
        <v>566</v>
      </c>
      <c r="B424" s="125" t="s">
        <v>341</v>
      </c>
      <c r="C424" s="124" t="s">
        <v>183</v>
      </c>
      <c r="D424" s="124" t="s">
        <v>84</v>
      </c>
      <c r="E424" s="214" t="s">
        <v>565</v>
      </c>
      <c r="F424" s="214"/>
      <c r="G424" s="126" t="s">
        <v>5</v>
      </c>
      <c r="H424" s="127">
        <v>1.39</v>
      </c>
      <c r="I424" s="128">
        <v>43.28</v>
      </c>
      <c r="J424" s="128">
        <v>60.15</v>
      </c>
    </row>
    <row r="425" spans="1:10" ht="25.5">
      <c r="A425" s="124" t="s">
        <v>566</v>
      </c>
      <c r="B425" s="125" t="s">
        <v>680</v>
      </c>
      <c r="C425" s="124" t="s">
        <v>183</v>
      </c>
      <c r="D425" s="124" t="s">
        <v>245</v>
      </c>
      <c r="E425" s="214" t="s">
        <v>565</v>
      </c>
      <c r="F425" s="214"/>
      <c r="G425" s="126" t="s">
        <v>5</v>
      </c>
      <c r="H425" s="127">
        <v>0.25</v>
      </c>
      <c r="I425" s="128">
        <v>42.88</v>
      </c>
      <c r="J425" s="128">
        <v>10.72</v>
      </c>
    </row>
    <row r="426" spans="1:10" ht="38.25">
      <c r="A426" s="134"/>
      <c r="B426" s="134"/>
      <c r="C426" s="134"/>
      <c r="D426" s="134"/>
      <c r="E426" s="134" t="s">
        <v>575</v>
      </c>
      <c r="F426" s="135">
        <v>180.88</v>
      </c>
      <c r="G426" s="134" t="s">
        <v>576</v>
      </c>
      <c r="H426" s="135">
        <v>0</v>
      </c>
      <c r="I426" s="134" t="s">
        <v>577</v>
      </c>
      <c r="J426" s="135">
        <v>180.88</v>
      </c>
    </row>
    <row r="427" spans="1:10" ht="38.25">
      <c r="A427" s="134"/>
      <c r="B427" s="134"/>
      <c r="C427" s="134"/>
      <c r="D427" s="134"/>
      <c r="E427" s="134" t="s">
        <v>578</v>
      </c>
      <c r="F427" s="135">
        <v>146.41999999999999</v>
      </c>
      <c r="G427" s="134"/>
      <c r="H427" s="222" t="s">
        <v>579</v>
      </c>
      <c r="I427" s="222"/>
      <c r="J427" s="135">
        <v>636.12</v>
      </c>
    </row>
    <row r="428" spans="1:10" ht="26.25" thickBot="1">
      <c r="A428" s="111"/>
      <c r="B428" s="111"/>
      <c r="C428" s="111"/>
      <c r="D428" s="111"/>
      <c r="E428" s="111"/>
      <c r="F428" s="111"/>
      <c r="G428" s="111" t="s">
        <v>580</v>
      </c>
      <c r="H428" s="136">
        <v>2</v>
      </c>
      <c r="I428" s="111" t="s">
        <v>581</v>
      </c>
      <c r="J428" s="112">
        <v>1272.24</v>
      </c>
    </row>
    <row r="429" spans="1:10" ht="15.75" thickTop="1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</row>
    <row r="430" spans="1:10" ht="30">
      <c r="A430" s="116" t="s">
        <v>417</v>
      </c>
      <c r="B430" s="117" t="s">
        <v>299</v>
      </c>
      <c r="C430" s="116" t="s">
        <v>300</v>
      </c>
      <c r="D430" s="116" t="s">
        <v>301</v>
      </c>
      <c r="E430" s="212" t="s">
        <v>563</v>
      </c>
      <c r="F430" s="212"/>
      <c r="G430" s="118" t="s">
        <v>302</v>
      </c>
      <c r="H430" s="117" t="s">
        <v>303</v>
      </c>
      <c r="I430" s="117" t="s">
        <v>304</v>
      </c>
      <c r="J430" s="117" t="s">
        <v>306</v>
      </c>
    </row>
    <row r="431" spans="1:10" ht="25.5">
      <c r="A431" s="119" t="s">
        <v>564</v>
      </c>
      <c r="B431" s="120" t="s">
        <v>418</v>
      </c>
      <c r="C431" s="119" t="s">
        <v>183</v>
      </c>
      <c r="D431" s="119" t="s">
        <v>138</v>
      </c>
      <c r="E431" s="213" t="s">
        <v>565</v>
      </c>
      <c r="F431" s="213"/>
      <c r="G431" s="121" t="s">
        <v>393</v>
      </c>
      <c r="H431" s="122">
        <v>1</v>
      </c>
      <c r="I431" s="123">
        <v>1417.3</v>
      </c>
      <c r="J431" s="123">
        <v>1417.3</v>
      </c>
    </row>
    <row r="432" spans="1:10" ht="25.5">
      <c r="A432" s="124" t="s">
        <v>566</v>
      </c>
      <c r="B432" s="125" t="s">
        <v>606</v>
      </c>
      <c r="C432" s="124" t="s">
        <v>183</v>
      </c>
      <c r="D432" s="124" t="s">
        <v>607</v>
      </c>
      <c r="E432" s="214" t="s">
        <v>565</v>
      </c>
      <c r="F432" s="214"/>
      <c r="G432" s="126" t="s">
        <v>568</v>
      </c>
      <c r="H432" s="127">
        <v>2.5</v>
      </c>
      <c r="I432" s="128">
        <v>19.98</v>
      </c>
      <c r="J432" s="128">
        <v>49.95</v>
      </c>
    </row>
    <row r="433" spans="1:10" ht="25.5">
      <c r="A433" s="124" t="s">
        <v>566</v>
      </c>
      <c r="B433" s="125" t="s">
        <v>594</v>
      </c>
      <c r="C433" s="124" t="s">
        <v>183</v>
      </c>
      <c r="D433" s="124" t="s">
        <v>204</v>
      </c>
      <c r="E433" s="214" t="s">
        <v>565</v>
      </c>
      <c r="F433" s="214"/>
      <c r="G433" s="126" t="s">
        <v>568</v>
      </c>
      <c r="H433" s="127">
        <v>2.5</v>
      </c>
      <c r="I433" s="128">
        <v>24.68</v>
      </c>
      <c r="J433" s="128">
        <v>61.7</v>
      </c>
    </row>
    <row r="434" spans="1:10" ht="25.5">
      <c r="A434" s="124" t="s">
        <v>566</v>
      </c>
      <c r="B434" s="125" t="s">
        <v>681</v>
      </c>
      <c r="C434" s="124" t="s">
        <v>183</v>
      </c>
      <c r="D434" s="124" t="s">
        <v>247</v>
      </c>
      <c r="E434" s="214" t="s">
        <v>565</v>
      </c>
      <c r="F434" s="214"/>
      <c r="G434" s="126" t="s">
        <v>7</v>
      </c>
      <c r="H434" s="127">
        <v>1.96</v>
      </c>
      <c r="I434" s="128">
        <v>126.85</v>
      </c>
      <c r="J434" s="128">
        <v>248.62</v>
      </c>
    </row>
    <row r="435" spans="1:10" ht="25.5">
      <c r="A435" s="124" t="s">
        <v>566</v>
      </c>
      <c r="B435" s="125" t="s">
        <v>316</v>
      </c>
      <c r="C435" s="124" t="s">
        <v>183</v>
      </c>
      <c r="D435" s="124" t="s">
        <v>69</v>
      </c>
      <c r="E435" s="214" t="s">
        <v>565</v>
      </c>
      <c r="F435" s="214"/>
      <c r="G435" s="126" t="s">
        <v>7</v>
      </c>
      <c r="H435" s="127">
        <v>2.8</v>
      </c>
      <c r="I435" s="128">
        <v>79.760000000000005</v>
      </c>
      <c r="J435" s="128">
        <v>223.32</v>
      </c>
    </row>
    <row r="436" spans="1:10" ht="25.5">
      <c r="A436" s="124" t="s">
        <v>566</v>
      </c>
      <c r="B436" s="125" t="s">
        <v>682</v>
      </c>
      <c r="C436" s="124" t="s">
        <v>183</v>
      </c>
      <c r="D436" s="124" t="s">
        <v>248</v>
      </c>
      <c r="E436" s="214" t="s">
        <v>565</v>
      </c>
      <c r="F436" s="214"/>
      <c r="G436" s="126" t="s">
        <v>7</v>
      </c>
      <c r="H436" s="127">
        <v>0.84</v>
      </c>
      <c r="I436" s="128">
        <v>16.100000000000001</v>
      </c>
      <c r="J436" s="128">
        <v>13.52</v>
      </c>
    </row>
    <row r="437" spans="1:10" ht="25.5">
      <c r="A437" s="129" t="s">
        <v>570</v>
      </c>
      <c r="B437" s="130" t="s">
        <v>683</v>
      </c>
      <c r="C437" s="129" t="s">
        <v>183</v>
      </c>
      <c r="D437" s="129" t="s">
        <v>246</v>
      </c>
      <c r="E437" s="227" t="s">
        <v>572</v>
      </c>
      <c r="F437" s="227"/>
      <c r="G437" s="131" t="s">
        <v>241</v>
      </c>
      <c r="H437" s="132">
        <v>1</v>
      </c>
      <c r="I437" s="133">
        <v>820.19</v>
      </c>
      <c r="J437" s="133">
        <v>820.19</v>
      </c>
    </row>
    <row r="438" spans="1:10" ht="38.25">
      <c r="A438" s="134"/>
      <c r="B438" s="134"/>
      <c r="C438" s="134"/>
      <c r="D438" s="134"/>
      <c r="E438" s="134" t="s">
        <v>575</v>
      </c>
      <c r="F438" s="135">
        <v>232.95</v>
      </c>
      <c r="G438" s="134" t="s">
        <v>576</v>
      </c>
      <c r="H438" s="135">
        <v>0</v>
      </c>
      <c r="I438" s="134" t="s">
        <v>577</v>
      </c>
      <c r="J438" s="135">
        <v>232.95</v>
      </c>
    </row>
    <row r="439" spans="1:10" ht="38.25">
      <c r="A439" s="134"/>
      <c r="B439" s="134"/>
      <c r="C439" s="134"/>
      <c r="D439" s="134"/>
      <c r="E439" s="134" t="s">
        <v>578</v>
      </c>
      <c r="F439" s="135">
        <v>423.77</v>
      </c>
      <c r="G439" s="134"/>
      <c r="H439" s="222" t="s">
        <v>579</v>
      </c>
      <c r="I439" s="222"/>
      <c r="J439" s="135">
        <v>1841.07</v>
      </c>
    </row>
    <row r="440" spans="1:10" ht="26.25" thickBot="1">
      <c r="A440" s="111"/>
      <c r="B440" s="111"/>
      <c r="C440" s="111"/>
      <c r="D440" s="111"/>
      <c r="E440" s="111"/>
      <c r="F440" s="111"/>
      <c r="G440" s="111" t="s">
        <v>580</v>
      </c>
      <c r="H440" s="136">
        <v>1</v>
      </c>
      <c r="I440" s="111" t="s">
        <v>581</v>
      </c>
      <c r="J440" s="112">
        <v>1841.07</v>
      </c>
    </row>
    <row r="441" spans="1:10" ht="15.75" thickTop="1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</row>
    <row r="442" spans="1:10" ht="30">
      <c r="A442" s="116" t="s">
        <v>419</v>
      </c>
      <c r="B442" s="117" t="s">
        <v>299</v>
      </c>
      <c r="C442" s="116" t="s">
        <v>300</v>
      </c>
      <c r="D442" s="116" t="s">
        <v>301</v>
      </c>
      <c r="E442" s="212" t="s">
        <v>563</v>
      </c>
      <c r="F442" s="212"/>
      <c r="G442" s="118" t="s">
        <v>302</v>
      </c>
      <c r="H442" s="117" t="s">
        <v>303</v>
      </c>
      <c r="I442" s="117" t="s">
        <v>304</v>
      </c>
      <c r="J442" s="117" t="s">
        <v>306</v>
      </c>
    </row>
    <row r="443" spans="1:10" ht="25.5">
      <c r="A443" s="119" t="s">
        <v>564</v>
      </c>
      <c r="B443" s="120" t="s">
        <v>420</v>
      </c>
      <c r="C443" s="119" t="s">
        <v>183</v>
      </c>
      <c r="D443" s="119" t="s">
        <v>139</v>
      </c>
      <c r="E443" s="213" t="s">
        <v>565</v>
      </c>
      <c r="F443" s="213"/>
      <c r="G443" s="121" t="s">
        <v>393</v>
      </c>
      <c r="H443" s="122">
        <v>1</v>
      </c>
      <c r="I443" s="123">
        <v>1810.25</v>
      </c>
      <c r="J443" s="123">
        <v>1810.25</v>
      </c>
    </row>
    <row r="444" spans="1:10" ht="25.5">
      <c r="A444" s="124" t="s">
        <v>566</v>
      </c>
      <c r="B444" s="125" t="s">
        <v>606</v>
      </c>
      <c r="C444" s="124" t="s">
        <v>183</v>
      </c>
      <c r="D444" s="124" t="s">
        <v>607</v>
      </c>
      <c r="E444" s="214" t="s">
        <v>565</v>
      </c>
      <c r="F444" s="214"/>
      <c r="G444" s="126" t="s">
        <v>568</v>
      </c>
      <c r="H444" s="127">
        <v>4</v>
      </c>
      <c r="I444" s="128">
        <v>19.98</v>
      </c>
      <c r="J444" s="128">
        <v>79.92</v>
      </c>
    </row>
    <row r="445" spans="1:10" ht="25.5">
      <c r="A445" s="124" t="s">
        <v>566</v>
      </c>
      <c r="B445" s="125" t="s">
        <v>316</v>
      </c>
      <c r="C445" s="124" t="s">
        <v>183</v>
      </c>
      <c r="D445" s="124" t="s">
        <v>69</v>
      </c>
      <c r="E445" s="214" t="s">
        <v>565</v>
      </c>
      <c r="F445" s="214"/>
      <c r="G445" s="126" t="s">
        <v>7</v>
      </c>
      <c r="H445" s="127">
        <v>4.8</v>
      </c>
      <c r="I445" s="128">
        <v>79.760000000000005</v>
      </c>
      <c r="J445" s="128">
        <v>382.84</v>
      </c>
    </row>
    <row r="446" spans="1:10" ht="25.5">
      <c r="A446" s="124" t="s">
        <v>566</v>
      </c>
      <c r="B446" s="125" t="s">
        <v>679</v>
      </c>
      <c r="C446" s="124" t="s">
        <v>183</v>
      </c>
      <c r="D446" s="124" t="s">
        <v>244</v>
      </c>
      <c r="E446" s="214" t="s">
        <v>565</v>
      </c>
      <c r="F446" s="214"/>
      <c r="G446" s="126" t="s">
        <v>7</v>
      </c>
      <c r="H446" s="127">
        <v>0.2011</v>
      </c>
      <c r="I446" s="128">
        <v>915</v>
      </c>
      <c r="J446" s="128">
        <v>184</v>
      </c>
    </row>
    <row r="447" spans="1:10" ht="25.5">
      <c r="A447" s="124" t="s">
        <v>566</v>
      </c>
      <c r="B447" s="125" t="s">
        <v>594</v>
      </c>
      <c r="C447" s="124" t="s">
        <v>183</v>
      </c>
      <c r="D447" s="124" t="s">
        <v>204</v>
      </c>
      <c r="E447" s="214" t="s">
        <v>565</v>
      </c>
      <c r="F447" s="214"/>
      <c r="G447" s="126" t="s">
        <v>568</v>
      </c>
      <c r="H447" s="127">
        <v>4</v>
      </c>
      <c r="I447" s="128">
        <v>24.68</v>
      </c>
      <c r="J447" s="128">
        <v>98.72</v>
      </c>
    </row>
    <row r="448" spans="1:10" ht="25.5">
      <c r="A448" s="124" t="s">
        <v>566</v>
      </c>
      <c r="B448" s="125" t="s">
        <v>681</v>
      </c>
      <c r="C448" s="124" t="s">
        <v>183</v>
      </c>
      <c r="D448" s="124" t="s">
        <v>247</v>
      </c>
      <c r="E448" s="214" t="s">
        <v>565</v>
      </c>
      <c r="F448" s="214"/>
      <c r="G448" s="126" t="s">
        <v>7</v>
      </c>
      <c r="H448" s="127">
        <v>3.36</v>
      </c>
      <c r="I448" s="128">
        <v>126.85</v>
      </c>
      <c r="J448" s="128">
        <v>426.21</v>
      </c>
    </row>
    <row r="449" spans="1:10" ht="25.5">
      <c r="A449" s="124" t="s">
        <v>566</v>
      </c>
      <c r="B449" s="125" t="s">
        <v>682</v>
      </c>
      <c r="C449" s="124" t="s">
        <v>183</v>
      </c>
      <c r="D449" s="124" t="s">
        <v>248</v>
      </c>
      <c r="E449" s="214" t="s">
        <v>565</v>
      </c>
      <c r="F449" s="214"/>
      <c r="G449" s="126" t="s">
        <v>7</v>
      </c>
      <c r="H449" s="127">
        <v>1.44</v>
      </c>
      <c r="I449" s="128">
        <v>16.100000000000001</v>
      </c>
      <c r="J449" s="128">
        <v>23.18</v>
      </c>
    </row>
    <row r="450" spans="1:10" ht="25.5">
      <c r="A450" s="129" t="s">
        <v>570</v>
      </c>
      <c r="B450" s="130" t="s">
        <v>684</v>
      </c>
      <c r="C450" s="129" t="s">
        <v>183</v>
      </c>
      <c r="D450" s="129" t="s">
        <v>249</v>
      </c>
      <c r="E450" s="227" t="s">
        <v>572</v>
      </c>
      <c r="F450" s="227"/>
      <c r="G450" s="131" t="s">
        <v>241</v>
      </c>
      <c r="H450" s="132">
        <v>1</v>
      </c>
      <c r="I450" s="133">
        <v>615.38</v>
      </c>
      <c r="J450" s="133">
        <v>615.38</v>
      </c>
    </row>
    <row r="451" spans="1:10" ht="38.25">
      <c r="A451" s="134"/>
      <c r="B451" s="134"/>
      <c r="C451" s="134"/>
      <c r="D451" s="134"/>
      <c r="E451" s="134" t="s">
        <v>575</v>
      </c>
      <c r="F451" s="135">
        <v>436.94</v>
      </c>
      <c r="G451" s="134" t="s">
        <v>576</v>
      </c>
      <c r="H451" s="135">
        <v>0</v>
      </c>
      <c r="I451" s="134" t="s">
        <v>577</v>
      </c>
      <c r="J451" s="135">
        <v>436.94</v>
      </c>
    </row>
    <row r="452" spans="1:10" ht="38.25">
      <c r="A452" s="134"/>
      <c r="B452" s="134"/>
      <c r="C452" s="134"/>
      <c r="D452" s="134"/>
      <c r="E452" s="134" t="s">
        <v>578</v>
      </c>
      <c r="F452" s="135">
        <v>541.26</v>
      </c>
      <c r="G452" s="134"/>
      <c r="H452" s="222" t="s">
        <v>579</v>
      </c>
      <c r="I452" s="222"/>
      <c r="J452" s="135">
        <v>2351.5100000000002</v>
      </c>
    </row>
    <row r="453" spans="1:10" ht="26.25" thickBot="1">
      <c r="A453" s="111"/>
      <c r="B453" s="111"/>
      <c r="C453" s="111"/>
      <c r="D453" s="111"/>
      <c r="E453" s="111"/>
      <c r="F453" s="111"/>
      <c r="G453" s="111" t="s">
        <v>580</v>
      </c>
      <c r="H453" s="136">
        <v>1</v>
      </c>
      <c r="I453" s="111" t="s">
        <v>581</v>
      </c>
      <c r="J453" s="112">
        <v>2351.5100000000002</v>
      </c>
    </row>
    <row r="454" spans="1:10" ht="15.75" thickTop="1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</row>
    <row r="455" spans="1:10">
      <c r="A455" s="113" t="s">
        <v>421</v>
      </c>
      <c r="B455" s="113"/>
      <c r="C455" s="113"/>
      <c r="D455" s="113" t="s">
        <v>137</v>
      </c>
      <c r="E455" s="113"/>
      <c r="F455" s="211"/>
      <c r="G455" s="211"/>
      <c r="H455" s="114"/>
      <c r="I455" s="113"/>
      <c r="J455" s="115">
        <v>6166.59</v>
      </c>
    </row>
    <row r="456" spans="1:10" ht="30">
      <c r="A456" s="116" t="s">
        <v>422</v>
      </c>
      <c r="B456" s="117" t="s">
        <v>299</v>
      </c>
      <c r="C456" s="116" t="s">
        <v>300</v>
      </c>
      <c r="D456" s="116" t="s">
        <v>301</v>
      </c>
      <c r="E456" s="212" t="s">
        <v>563</v>
      </c>
      <c r="F456" s="212"/>
      <c r="G456" s="118" t="s">
        <v>302</v>
      </c>
      <c r="H456" s="117" t="s">
        <v>303</v>
      </c>
      <c r="I456" s="117" t="s">
        <v>304</v>
      </c>
      <c r="J456" s="117" t="s">
        <v>306</v>
      </c>
    </row>
    <row r="457" spans="1:10" ht="25.5">
      <c r="A457" s="119" t="s">
        <v>564</v>
      </c>
      <c r="B457" s="120" t="s">
        <v>423</v>
      </c>
      <c r="C457" s="119" t="s">
        <v>183</v>
      </c>
      <c r="D457" s="119" t="s">
        <v>124</v>
      </c>
      <c r="E457" s="213" t="s">
        <v>565</v>
      </c>
      <c r="F457" s="213"/>
      <c r="G457" s="121" t="s">
        <v>393</v>
      </c>
      <c r="H457" s="122">
        <v>1</v>
      </c>
      <c r="I457" s="123">
        <v>5.91</v>
      </c>
      <c r="J457" s="123">
        <v>5.91</v>
      </c>
    </row>
    <row r="458" spans="1:10" ht="38.25">
      <c r="A458" s="124" t="s">
        <v>566</v>
      </c>
      <c r="B458" s="125" t="s">
        <v>654</v>
      </c>
      <c r="C458" s="124" t="s">
        <v>183</v>
      </c>
      <c r="D458" s="124" t="s">
        <v>655</v>
      </c>
      <c r="E458" s="214" t="s">
        <v>565</v>
      </c>
      <c r="F458" s="214"/>
      <c r="G458" s="126" t="s">
        <v>568</v>
      </c>
      <c r="H458" s="127">
        <v>0.09</v>
      </c>
      <c r="I458" s="128">
        <v>23.94</v>
      </c>
      <c r="J458" s="128">
        <v>2.15</v>
      </c>
    </row>
    <row r="459" spans="1:10" ht="38.25">
      <c r="A459" s="124" t="s">
        <v>566</v>
      </c>
      <c r="B459" s="125" t="s">
        <v>652</v>
      </c>
      <c r="C459" s="124" t="s">
        <v>183</v>
      </c>
      <c r="D459" s="124" t="s">
        <v>653</v>
      </c>
      <c r="E459" s="214" t="s">
        <v>565</v>
      </c>
      <c r="F459" s="214"/>
      <c r="G459" s="126" t="s">
        <v>568</v>
      </c>
      <c r="H459" s="127">
        <v>0.09</v>
      </c>
      <c r="I459" s="128">
        <v>19.329999999999998</v>
      </c>
      <c r="J459" s="128">
        <v>1.73</v>
      </c>
    </row>
    <row r="460" spans="1:10" ht="25.5">
      <c r="A460" s="129" t="s">
        <v>570</v>
      </c>
      <c r="B460" s="130" t="s">
        <v>685</v>
      </c>
      <c r="C460" s="129" t="s">
        <v>183</v>
      </c>
      <c r="D460" s="129" t="s">
        <v>250</v>
      </c>
      <c r="E460" s="227" t="s">
        <v>572</v>
      </c>
      <c r="F460" s="227"/>
      <c r="G460" s="131" t="s">
        <v>46</v>
      </c>
      <c r="H460" s="132">
        <v>0.6</v>
      </c>
      <c r="I460" s="133">
        <v>0.38</v>
      </c>
      <c r="J460" s="133">
        <v>0.22</v>
      </c>
    </row>
    <row r="461" spans="1:10" ht="25.5">
      <c r="A461" s="129" t="s">
        <v>570</v>
      </c>
      <c r="B461" s="130" t="s">
        <v>657</v>
      </c>
      <c r="C461" s="129" t="s">
        <v>183</v>
      </c>
      <c r="D461" s="129" t="s">
        <v>236</v>
      </c>
      <c r="E461" s="227" t="s">
        <v>572</v>
      </c>
      <c r="F461" s="227"/>
      <c r="G461" s="131" t="s">
        <v>237</v>
      </c>
      <c r="H461" s="132">
        <v>0.02</v>
      </c>
      <c r="I461" s="133">
        <v>7</v>
      </c>
      <c r="J461" s="133">
        <v>0.14000000000000001</v>
      </c>
    </row>
    <row r="462" spans="1:10" ht="25.5">
      <c r="A462" s="129" t="s">
        <v>570</v>
      </c>
      <c r="B462" s="130" t="s">
        <v>656</v>
      </c>
      <c r="C462" s="129" t="s">
        <v>183</v>
      </c>
      <c r="D462" s="129" t="s">
        <v>235</v>
      </c>
      <c r="E462" s="227" t="s">
        <v>572</v>
      </c>
      <c r="F462" s="227"/>
      <c r="G462" s="131" t="s">
        <v>13</v>
      </c>
      <c r="H462" s="132">
        <v>3.0000000000000001E-3</v>
      </c>
      <c r="I462" s="133">
        <v>38.81</v>
      </c>
      <c r="J462" s="133">
        <v>0.11</v>
      </c>
    </row>
    <row r="463" spans="1:10" ht="25.5">
      <c r="A463" s="129" t="s">
        <v>570</v>
      </c>
      <c r="B463" s="130" t="s">
        <v>686</v>
      </c>
      <c r="C463" s="129" t="s">
        <v>183</v>
      </c>
      <c r="D463" s="129" t="s">
        <v>124</v>
      </c>
      <c r="E463" s="227" t="s">
        <v>572</v>
      </c>
      <c r="F463" s="227"/>
      <c r="G463" s="131" t="s">
        <v>241</v>
      </c>
      <c r="H463" s="132">
        <v>1</v>
      </c>
      <c r="I463" s="133">
        <v>1.56</v>
      </c>
      <c r="J463" s="133">
        <v>1.56</v>
      </c>
    </row>
    <row r="464" spans="1:10" ht="38.25">
      <c r="A464" s="134"/>
      <c r="B464" s="134"/>
      <c r="C464" s="134"/>
      <c r="D464" s="134"/>
      <c r="E464" s="134" t="s">
        <v>575</v>
      </c>
      <c r="F464" s="135">
        <v>2.58</v>
      </c>
      <c r="G464" s="134" t="s">
        <v>576</v>
      </c>
      <c r="H464" s="135">
        <v>0</v>
      </c>
      <c r="I464" s="134" t="s">
        <v>577</v>
      </c>
      <c r="J464" s="135">
        <v>2.58</v>
      </c>
    </row>
    <row r="465" spans="1:10" ht="38.25">
      <c r="A465" s="134"/>
      <c r="B465" s="134"/>
      <c r="C465" s="134"/>
      <c r="D465" s="134"/>
      <c r="E465" s="134" t="s">
        <v>578</v>
      </c>
      <c r="F465" s="135">
        <v>1.76</v>
      </c>
      <c r="G465" s="134"/>
      <c r="H465" s="222" t="s">
        <v>579</v>
      </c>
      <c r="I465" s="222"/>
      <c r="J465" s="135">
        <v>7.67</v>
      </c>
    </row>
    <row r="466" spans="1:10" ht="26.25" thickBot="1">
      <c r="A466" s="111"/>
      <c r="B466" s="111"/>
      <c r="C466" s="111"/>
      <c r="D466" s="111"/>
      <c r="E466" s="111"/>
      <c r="F466" s="111"/>
      <c r="G466" s="111" t="s">
        <v>580</v>
      </c>
      <c r="H466" s="136">
        <v>1</v>
      </c>
      <c r="I466" s="111" t="s">
        <v>581</v>
      </c>
      <c r="J466" s="112">
        <v>7.67</v>
      </c>
    </row>
    <row r="467" spans="1:10" ht="15.75" thickTop="1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</row>
    <row r="468" spans="1:10" ht="30">
      <c r="A468" s="116" t="s">
        <v>424</v>
      </c>
      <c r="B468" s="117" t="s">
        <v>299</v>
      </c>
      <c r="C468" s="116" t="s">
        <v>300</v>
      </c>
      <c r="D468" s="116" t="s">
        <v>301</v>
      </c>
      <c r="E468" s="212" t="s">
        <v>563</v>
      </c>
      <c r="F468" s="212"/>
      <c r="G468" s="118" t="s">
        <v>302</v>
      </c>
      <c r="H468" s="117" t="s">
        <v>303</v>
      </c>
      <c r="I468" s="117" t="s">
        <v>304</v>
      </c>
      <c r="J468" s="117" t="s">
        <v>306</v>
      </c>
    </row>
    <row r="469" spans="1:10" ht="25.5">
      <c r="A469" s="119" t="s">
        <v>564</v>
      </c>
      <c r="B469" s="120" t="s">
        <v>425</v>
      </c>
      <c r="C469" s="119" t="s">
        <v>183</v>
      </c>
      <c r="D469" s="119" t="s">
        <v>125</v>
      </c>
      <c r="E469" s="213" t="s">
        <v>565</v>
      </c>
      <c r="F469" s="213"/>
      <c r="G469" s="121" t="s">
        <v>393</v>
      </c>
      <c r="H469" s="122">
        <v>1</v>
      </c>
      <c r="I469" s="123">
        <v>8.5</v>
      </c>
      <c r="J469" s="123">
        <v>8.5</v>
      </c>
    </row>
    <row r="470" spans="1:10" ht="38.25">
      <c r="A470" s="124" t="s">
        <v>566</v>
      </c>
      <c r="B470" s="125" t="s">
        <v>652</v>
      </c>
      <c r="C470" s="124" t="s">
        <v>183</v>
      </c>
      <c r="D470" s="124" t="s">
        <v>653</v>
      </c>
      <c r="E470" s="214" t="s">
        <v>565</v>
      </c>
      <c r="F470" s="214"/>
      <c r="G470" s="126" t="s">
        <v>568</v>
      </c>
      <c r="H470" s="127">
        <v>0.09</v>
      </c>
      <c r="I470" s="128">
        <v>19.329999999999998</v>
      </c>
      <c r="J470" s="128">
        <v>1.73</v>
      </c>
    </row>
    <row r="471" spans="1:10" ht="38.25">
      <c r="A471" s="124" t="s">
        <v>566</v>
      </c>
      <c r="B471" s="125" t="s">
        <v>654</v>
      </c>
      <c r="C471" s="124" t="s">
        <v>183</v>
      </c>
      <c r="D471" s="124" t="s">
        <v>655</v>
      </c>
      <c r="E471" s="214" t="s">
        <v>565</v>
      </c>
      <c r="F471" s="214"/>
      <c r="G471" s="126" t="s">
        <v>568</v>
      </c>
      <c r="H471" s="127">
        <v>0.09</v>
      </c>
      <c r="I471" s="128">
        <v>23.94</v>
      </c>
      <c r="J471" s="128">
        <v>2.15</v>
      </c>
    </row>
    <row r="472" spans="1:10" ht="25.5">
      <c r="A472" s="129" t="s">
        <v>570</v>
      </c>
      <c r="B472" s="130" t="s">
        <v>685</v>
      </c>
      <c r="C472" s="129" t="s">
        <v>183</v>
      </c>
      <c r="D472" s="129" t="s">
        <v>250</v>
      </c>
      <c r="E472" s="227" t="s">
        <v>572</v>
      </c>
      <c r="F472" s="227"/>
      <c r="G472" s="131" t="s">
        <v>46</v>
      </c>
      <c r="H472" s="132">
        <v>1</v>
      </c>
      <c r="I472" s="133">
        <v>0.38</v>
      </c>
      <c r="J472" s="133">
        <v>0.38</v>
      </c>
    </row>
    <row r="473" spans="1:10" ht="25.5">
      <c r="A473" s="129" t="s">
        <v>570</v>
      </c>
      <c r="B473" s="130" t="s">
        <v>657</v>
      </c>
      <c r="C473" s="129" t="s">
        <v>183</v>
      </c>
      <c r="D473" s="129" t="s">
        <v>236</v>
      </c>
      <c r="E473" s="227" t="s">
        <v>572</v>
      </c>
      <c r="F473" s="227"/>
      <c r="G473" s="131" t="s">
        <v>237</v>
      </c>
      <c r="H473" s="132">
        <v>4.3999999999999997E-2</v>
      </c>
      <c r="I473" s="133">
        <v>7</v>
      </c>
      <c r="J473" s="133">
        <v>0.3</v>
      </c>
    </row>
    <row r="474" spans="1:10" ht="25.5">
      <c r="A474" s="129" t="s">
        <v>570</v>
      </c>
      <c r="B474" s="130" t="s">
        <v>687</v>
      </c>
      <c r="C474" s="129" t="s">
        <v>183</v>
      </c>
      <c r="D474" s="129" t="s">
        <v>125</v>
      </c>
      <c r="E474" s="227" t="s">
        <v>572</v>
      </c>
      <c r="F474" s="227"/>
      <c r="G474" s="131" t="s">
        <v>241</v>
      </c>
      <c r="H474" s="132">
        <v>1</v>
      </c>
      <c r="I474" s="133">
        <v>3.73</v>
      </c>
      <c r="J474" s="133">
        <v>3.73</v>
      </c>
    </row>
    <row r="475" spans="1:10" ht="25.5">
      <c r="A475" s="129" t="s">
        <v>570</v>
      </c>
      <c r="B475" s="130" t="s">
        <v>656</v>
      </c>
      <c r="C475" s="129" t="s">
        <v>183</v>
      </c>
      <c r="D475" s="129" t="s">
        <v>235</v>
      </c>
      <c r="E475" s="227" t="s">
        <v>572</v>
      </c>
      <c r="F475" s="227"/>
      <c r="G475" s="131" t="s">
        <v>13</v>
      </c>
      <c r="H475" s="132">
        <v>5.4999999999999997E-3</v>
      </c>
      <c r="I475" s="133">
        <v>38.81</v>
      </c>
      <c r="J475" s="133">
        <v>0.21</v>
      </c>
    </row>
    <row r="476" spans="1:10" ht="38.25">
      <c r="A476" s="134"/>
      <c r="B476" s="134"/>
      <c r="C476" s="134"/>
      <c r="D476" s="134"/>
      <c r="E476" s="134" t="s">
        <v>575</v>
      </c>
      <c r="F476" s="135">
        <v>2.58</v>
      </c>
      <c r="G476" s="134" t="s">
        <v>576</v>
      </c>
      <c r="H476" s="135">
        <v>0</v>
      </c>
      <c r="I476" s="134" t="s">
        <v>577</v>
      </c>
      <c r="J476" s="135">
        <v>2.58</v>
      </c>
    </row>
    <row r="477" spans="1:10" ht="38.25">
      <c r="A477" s="134"/>
      <c r="B477" s="134"/>
      <c r="C477" s="134"/>
      <c r="D477" s="134"/>
      <c r="E477" s="134" t="s">
        <v>578</v>
      </c>
      <c r="F477" s="135">
        <v>2.54</v>
      </c>
      <c r="G477" s="134"/>
      <c r="H477" s="222" t="s">
        <v>579</v>
      </c>
      <c r="I477" s="222"/>
      <c r="J477" s="135">
        <v>11.04</v>
      </c>
    </row>
    <row r="478" spans="1:10" ht="26.25" thickBot="1">
      <c r="A478" s="111"/>
      <c r="B478" s="111"/>
      <c r="C478" s="111"/>
      <c r="D478" s="111"/>
      <c r="E478" s="111"/>
      <c r="F478" s="111"/>
      <c r="G478" s="111" t="s">
        <v>580</v>
      </c>
      <c r="H478" s="136">
        <v>2</v>
      </c>
      <c r="I478" s="111" t="s">
        <v>581</v>
      </c>
      <c r="J478" s="112">
        <v>22.08</v>
      </c>
    </row>
    <row r="479" spans="1:10" ht="15.75" thickTop="1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</row>
    <row r="480" spans="1:10" ht="30">
      <c r="A480" s="116" t="s">
        <v>426</v>
      </c>
      <c r="B480" s="117" t="s">
        <v>299</v>
      </c>
      <c r="C480" s="116" t="s">
        <v>300</v>
      </c>
      <c r="D480" s="116" t="s">
        <v>301</v>
      </c>
      <c r="E480" s="212" t="s">
        <v>563</v>
      </c>
      <c r="F480" s="212"/>
      <c r="G480" s="118" t="s">
        <v>302</v>
      </c>
      <c r="H480" s="117" t="s">
        <v>303</v>
      </c>
      <c r="I480" s="117" t="s">
        <v>304</v>
      </c>
      <c r="J480" s="117" t="s">
        <v>306</v>
      </c>
    </row>
    <row r="481" spans="1:10" ht="25.5">
      <c r="A481" s="119" t="s">
        <v>564</v>
      </c>
      <c r="B481" s="120" t="s">
        <v>427</v>
      </c>
      <c r="C481" s="119" t="s">
        <v>183</v>
      </c>
      <c r="D481" s="119" t="s">
        <v>428</v>
      </c>
      <c r="E481" s="213" t="s">
        <v>565</v>
      </c>
      <c r="F481" s="213"/>
      <c r="G481" s="121" t="s">
        <v>393</v>
      </c>
      <c r="H481" s="122">
        <v>1</v>
      </c>
      <c r="I481" s="123">
        <v>14.99</v>
      </c>
      <c r="J481" s="123">
        <v>14.99</v>
      </c>
    </row>
    <row r="482" spans="1:10" ht="38.25">
      <c r="A482" s="124" t="s">
        <v>566</v>
      </c>
      <c r="B482" s="125" t="s">
        <v>654</v>
      </c>
      <c r="C482" s="124" t="s">
        <v>183</v>
      </c>
      <c r="D482" s="124" t="s">
        <v>655</v>
      </c>
      <c r="E482" s="214" t="s">
        <v>565</v>
      </c>
      <c r="F482" s="214"/>
      <c r="G482" s="126" t="s">
        <v>568</v>
      </c>
      <c r="H482" s="127">
        <v>0.14000000000000001</v>
      </c>
      <c r="I482" s="128">
        <v>23.94</v>
      </c>
      <c r="J482" s="128">
        <v>3.35</v>
      </c>
    </row>
    <row r="483" spans="1:10" ht="38.25">
      <c r="A483" s="124" t="s">
        <v>566</v>
      </c>
      <c r="B483" s="125" t="s">
        <v>652</v>
      </c>
      <c r="C483" s="124" t="s">
        <v>183</v>
      </c>
      <c r="D483" s="124" t="s">
        <v>653</v>
      </c>
      <c r="E483" s="214" t="s">
        <v>565</v>
      </c>
      <c r="F483" s="214"/>
      <c r="G483" s="126" t="s">
        <v>568</v>
      </c>
      <c r="H483" s="127">
        <v>0.14000000000000001</v>
      </c>
      <c r="I483" s="128">
        <v>19.329999999999998</v>
      </c>
      <c r="J483" s="128">
        <v>2.7</v>
      </c>
    </row>
    <row r="484" spans="1:10" ht="25.5">
      <c r="A484" s="129" t="s">
        <v>570</v>
      </c>
      <c r="B484" s="130" t="s">
        <v>685</v>
      </c>
      <c r="C484" s="129" t="s">
        <v>183</v>
      </c>
      <c r="D484" s="129" t="s">
        <v>250</v>
      </c>
      <c r="E484" s="227" t="s">
        <v>572</v>
      </c>
      <c r="F484" s="227"/>
      <c r="G484" s="131" t="s">
        <v>46</v>
      </c>
      <c r="H484" s="132">
        <v>1.57</v>
      </c>
      <c r="I484" s="133">
        <v>0.38</v>
      </c>
      <c r="J484" s="133">
        <v>0.59</v>
      </c>
    </row>
    <row r="485" spans="1:10" ht="25.5">
      <c r="A485" s="129" t="s">
        <v>570</v>
      </c>
      <c r="B485" s="130" t="s">
        <v>688</v>
      </c>
      <c r="C485" s="129" t="s">
        <v>183</v>
      </c>
      <c r="D485" s="129" t="s">
        <v>126</v>
      </c>
      <c r="E485" s="227" t="s">
        <v>572</v>
      </c>
      <c r="F485" s="227"/>
      <c r="G485" s="131" t="s">
        <v>241</v>
      </c>
      <c r="H485" s="132">
        <v>1</v>
      </c>
      <c r="I485" s="133">
        <v>7.28</v>
      </c>
      <c r="J485" s="133">
        <v>7.28</v>
      </c>
    </row>
    <row r="486" spans="1:10" ht="25.5">
      <c r="A486" s="129" t="s">
        <v>570</v>
      </c>
      <c r="B486" s="130" t="s">
        <v>657</v>
      </c>
      <c r="C486" s="129" t="s">
        <v>183</v>
      </c>
      <c r="D486" s="129" t="s">
        <v>236</v>
      </c>
      <c r="E486" s="227" t="s">
        <v>572</v>
      </c>
      <c r="F486" s="227"/>
      <c r="G486" s="131" t="s">
        <v>237</v>
      </c>
      <c r="H486" s="132">
        <v>9.4E-2</v>
      </c>
      <c r="I486" s="133">
        <v>7</v>
      </c>
      <c r="J486" s="133">
        <v>0.65</v>
      </c>
    </row>
    <row r="487" spans="1:10" ht="25.5">
      <c r="A487" s="129" t="s">
        <v>570</v>
      </c>
      <c r="B487" s="130" t="s">
        <v>656</v>
      </c>
      <c r="C487" s="129" t="s">
        <v>183</v>
      </c>
      <c r="D487" s="129" t="s">
        <v>235</v>
      </c>
      <c r="E487" s="227" t="s">
        <v>572</v>
      </c>
      <c r="F487" s="227"/>
      <c r="G487" s="131" t="s">
        <v>13</v>
      </c>
      <c r="H487" s="132">
        <v>1.0999999999999999E-2</v>
      </c>
      <c r="I487" s="133">
        <v>38.81</v>
      </c>
      <c r="J487" s="133">
        <v>0.42</v>
      </c>
    </row>
    <row r="488" spans="1:10" ht="38.25">
      <c r="A488" s="134"/>
      <c r="B488" s="134"/>
      <c r="C488" s="134"/>
      <c r="D488" s="134"/>
      <c r="E488" s="134" t="s">
        <v>575</v>
      </c>
      <c r="F488" s="135">
        <v>4.03</v>
      </c>
      <c r="G488" s="134" t="s">
        <v>576</v>
      </c>
      <c r="H488" s="135">
        <v>0</v>
      </c>
      <c r="I488" s="134" t="s">
        <v>577</v>
      </c>
      <c r="J488" s="135">
        <v>4.03</v>
      </c>
    </row>
    <row r="489" spans="1:10" ht="38.25">
      <c r="A489" s="134"/>
      <c r="B489" s="134"/>
      <c r="C489" s="134"/>
      <c r="D489" s="134"/>
      <c r="E489" s="134" t="s">
        <v>578</v>
      </c>
      <c r="F489" s="135">
        <v>4.4800000000000004</v>
      </c>
      <c r="G489" s="134"/>
      <c r="H489" s="222" t="s">
        <v>579</v>
      </c>
      <c r="I489" s="222"/>
      <c r="J489" s="135">
        <v>19.47</v>
      </c>
    </row>
    <row r="490" spans="1:10" ht="26.25" thickBot="1">
      <c r="A490" s="111"/>
      <c r="B490" s="111"/>
      <c r="C490" s="111"/>
      <c r="D490" s="111"/>
      <c r="E490" s="111"/>
      <c r="F490" s="111"/>
      <c r="G490" s="111" t="s">
        <v>580</v>
      </c>
      <c r="H490" s="136">
        <v>1</v>
      </c>
      <c r="I490" s="111" t="s">
        <v>581</v>
      </c>
      <c r="J490" s="112">
        <v>19.47</v>
      </c>
    </row>
    <row r="491" spans="1:10" ht="15.75" thickTop="1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</row>
    <row r="492" spans="1:10" ht="30">
      <c r="A492" s="116" t="s">
        <v>429</v>
      </c>
      <c r="B492" s="117" t="s">
        <v>299</v>
      </c>
      <c r="C492" s="116" t="s">
        <v>300</v>
      </c>
      <c r="D492" s="116" t="s">
        <v>301</v>
      </c>
      <c r="E492" s="212" t="s">
        <v>563</v>
      </c>
      <c r="F492" s="212"/>
      <c r="G492" s="118" t="s">
        <v>302</v>
      </c>
      <c r="H492" s="117" t="s">
        <v>303</v>
      </c>
      <c r="I492" s="117" t="s">
        <v>304</v>
      </c>
      <c r="J492" s="117" t="s">
        <v>306</v>
      </c>
    </row>
    <row r="493" spans="1:10" ht="25.5">
      <c r="A493" s="119" t="s">
        <v>564</v>
      </c>
      <c r="B493" s="120" t="s">
        <v>430</v>
      </c>
      <c r="C493" s="119" t="s">
        <v>183</v>
      </c>
      <c r="D493" s="119" t="s">
        <v>127</v>
      </c>
      <c r="E493" s="213" t="s">
        <v>565</v>
      </c>
      <c r="F493" s="213"/>
      <c r="G493" s="121" t="s">
        <v>393</v>
      </c>
      <c r="H493" s="122">
        <v>1</v>
      </c>
      <c r="I493" s="123">
        <v>5.62</v>
      </c>
      <c r="J493" s="123">
        <v>5.62</v>
      </c>
    </row>
    <row r="494" spans="1:10" ht="38.25">
      <c r="A494" s="124" t="s">
        <v>566</v>
      </c>
      <c r="B494" s="125" t="s">
        <v>654</v>
      </c>
      <c r="C494" s="124" t="s">
        <v>183</v>
      </c>
      <c r="D494" s="124" t="s">
        <v>655</v>
      </c>
      <c r="E494" s="214" t="s">
        <v>565</v>
      </c>
      <c r="F494" s="214"/>
      <c r="G494" s="126" t="s">
        <v>568</v>
      </c>
      <c r="H494" s="127">
        <v>0.09</v>
      </c>
      <c r="I494" s="128">
        <v>23.94</v>
      </c>
      <c r="J494" s="128">
        <v>2.15</v>
      </c>
    </row>
    <row r="495" spans="1:10" ht="38.25">
      <c r="A495" s="124" t="s">
        <v>566</v>
      </c>
      <c r="B495" s="125" t="s">
        <v>652</v>
      </c>
      <c r="C495" s="124" t="s">
        <v>183</v>
      </c>
      <c r="D495" s="124" t="s">
        <v>653</v>
      </c>
      <c r="E495" s="214" t="s">
        <v>565</v>
      </c>
      <c r="F495" s="214"/>
      <c r="G495" s="126" t="s">
        <v>568</v>
      </c>
      <c r="H495" s="127">
        <v>0.09</v>
      </c>
      <c r="I495" s="128">
        <v>19.329999999999998</v>
      </c>
      <c r="J495" s="128">
        <v>1.73</v>
      </c>
    </row>
    <row r="496" spans="1:10" ht="25.5">
      <c r="A496" s="129" t="s">
        <v>570</v>
      </c>
      <c r="B496" s="130" t="s">
        <v>657</v>
      </c>
      <c r="C496" s="129" t="s">
        <v>183</v>
      </c>
      <c r="D496" s="129" t="s">
        <v>236</v>
      </c>
      <c r="E496" s="227" t="s">
        <v>572</v>
      </c>
      <c r="F496" s="227"/>
      <c r="G496" s="131" t="s">
        <v>237</v>
      </c>
      <c r="H496" s="132">
        <v>0.04</v>
      </c>
      <c r="I496" s="133">
        <v>7</v>
      </c>
      <c r="J496" s="133">
        <v>0.28000000000000003</v>
      </c>
    </row>
    <row r="497" spans="1:10" ht="25.5">
      <c r="A497" s="129" t="s">
        <v>570</v>
      </c>
      <c r="B497" s="130" t="s">
        <v>689</v>
      </c>
      <c r="C497" s="129" t="s">
        <v>183</v>
      </c>
      <c r="D497" s="129" t="s">
        <v>127</v>
      </c>
      <c r="E497" s="227" t="s">
        <v>572</v>
      </c>
      <c r="F497" s="227"/>
      <c r="G497" s="131" t="s">
        <v>241</v>
      </c>
      <c r="H497" s="132">
        <v>1</v>
      </c>
      <c r="I497" s="133">
        <v>1.19</v>
      </c>
      <c r="J497" s="133">
        <v>1.19</v>
      </c>
    </row>
    <row r="498" spans="1:10" ht="25.5">
      <c r="A498" s="129" t="s">
        <v>570</v>
      </c>
      <c r="B498" s="130" t="s">
        <v>656</v>
      </c>
      <c r="C498" s="129" t="s">
        <v>183</v>
      </c>
      <c r="D498" s="129" t="s">
        <v>235</v>
      </c>
      <c r="E498" s="227" t="s">
        <v>572</v>
      </c>
      <c r="F498" s="227"/>
      <c r="G498" s="131" t="s">
        <v>13</v>
      </c>
      <c r="H498" s="132">
        <v>7.0000000000000001E-3</v>
      </c>
      <c r="I498" s="133">
        <v>38.81</v>
      </c>
      <c r="J498" s="133">
        <v>0.27</v>
      </c>
    </row>
    <row r="499" spans="1:10" ht="38.25">
      <c r="A499" s="134"/>
      <c r="B499" s="134"/>
      <c r="C499" s="134"/>
      <c r="D499" s="134"/>
      <c r="E499" s="134" t="s">
        <v>575</v>
      </c>
      <c r="F499" s="135">
        <v>2.58</v>
      </c>
      <c r="G499" s="134" t="s">
        <v>576</v>
      </c>
      <c r="H499" s="135">
        <v>0</v>
      </c>
      <c r="I499" s="134" t="s">
        <v>577</v>
      </c>
      <c r="J499" s="135">
        <v>2.58</v>
      </c>
    </row>
    <row r="500" spans="1:10" ht="38.25">
      <c r="A500" s="134"/>
      <c r="B500" s="134"/>
      <c r="C500" s="134"/>
      <c r="D500" s="134"/>
      <c r="E500" s="134" t="s">
        <v>578</v>
      </c>
      <c r="F500" s="135">
        <v>1.68</v>
      </c>
      <c r="G500" s="134"/>
      <c r="H500" s="222" t="s">
        <v>579</v>
      </c>
      <c r="I500" s="222"/>
      <c r="J500" s="135">
        <v>7.3</v>
      </c>
    </row>
    <row r="501" spans="1:10" ht="26.25" thickBot="1">
      <c r="A501" s="111"/>
      <c r="B501" s="111"/>
      <c r="C501" s="111"/>
      <c r="D501" s="111"/>
      <c r="E501" s="111"/>
      <c r="F501" s="111"/>
      <c r="G501" s="111" t="s">
        <v>580</v>
      </c>
      <c r="H501" s="136">
        <v>6</v>
      </c>
      <c r="I501" s="111" t="s">
        <v>581</v>
      </c>
      <c r="J501" s="112">
        <v>43.8</v>
      </c>
    </row>
    <row r="502" spans="1:10" ht="15.75" thickTop="1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</row>
    <row r="503" spans="1:10" ht="30">
      <c r="A503" s="116" t="s">
        <v>431</v>
      </c>
      <c r="B503" s="117" t="s">
        <v>299</v>
      </c>
      <c r="C503" s="116" t="s">
        <v>300</v>
      </c>
      <c r="D503" s="116" t="s">
        <v>301</v>
      </c>
      <c r="E503" s="212" t="s">
        <v>563</v>
      </c>
      <c r="F503" s="212"/>
      <c r="G503" s="118" t="s">
        <v>302</v>
      </c>
      <c r="H503" s="117" t="s">
        <v>303</v>
      </c>
      <c r="I503" s="117" t="s">
        <v>304</v>
      </c>
      <c r="J503" s="117" t="s">
        <v>306</v>
      </c>
    </row>
    <row r="504" spans="1:10" ht="25.5">
      <c r="A504" s="119" t="s">
        <v>564</v>
      </c>
      <c r="B504" s="120" t="s">
        <v>432</v>
      </c>
      <c r="C504" s="119" t="s">
        <v>183</v>
      </c>
      <c r="D504" s="119" t="s">
        <v>128</v>
      </c>
      <c r="E504" s="213" t="s">
        <v>565</v>
      </c>
      <c r="F504" s="213"/>
      <c r="G504" s="121" t="s">
        <v>393</v>
      </c>
      <c r="H504" s="122">
        <v>1</v>
      </c>
      <c r="I504" s="123">
        <v>6.64</v>
      </c>
      <c r="J504" s="123">
        <v>6.64</v>
      </c>
    </row>
    <row r="505" spans="1:10" ht="38.25">
      <c r="A505" s="124" t="s">
        <v>566</v>
      </c>
      <c r="B505" s="125" t="s">
        <v>652</v>
      </c>
      <c r="C505" s="124" t="s">
        <v>183</v>
      </c>
      <c r="D505" s="124" t="s">
        <v>653</v>
      </c>
      <c r="E505" s="214" t="s">
        <v>565</v>
      </c>
      <c r="F505" s="214"/>
      <c r="G505" s="126" t="s">
        <v>568</v>
      </c>
      <c r="H505" s="127">
        <v>0.09</v>
      </c>
      <c r="I505" s="128">
        <v>19.329999999999998</v>
      </c>
      <c r="J505" s="128">
        <v>1.73</v>
      </c>
    </row>
    <row r="506" spans="1:10" ht="38.25">
      <c r="A506" s="124" t="s">
        <v>566</v>
      </c>
      <c r="B506" s="125" t="s">
        <v>654</v>
      </c>
      <c r="C506" s="124" t="s">
        <v>183</v>
      </c>
      <c r="D506" s="124" t="s">
        <v>655</v>
      </c>
      <c r="E506" s="214" t="s">
        <v>565</v>
      </c>
      <c r="F506" s="214"/>
      <c r="G506" s="126" t="s">
        <v>568</v>
      </c>
      <c r="H506" s="127">
        <v>0.09</v>
      </c>
      <c r="I506" s="128">
        <v>23.94</v>
      </c>
      <c r="J506" s="128">
        <v>2.15</v>
      </c>
    </row>
    <row r="507" spans="1:10" ht="25.5">
      <c r="A507" s="129" t="s">
        <v>570</v>
      </c>
      <c r="B507" s="130" t="s">
        <v>656</v>
      </c>
      <c r="C507" s="129" t="s">
        <v>183</v>
      </c>
      <c r="D507" s="129" t="s">
        <v>235</v>
      </c>
      <c r="E507" s="227" t="s">
        <v>572</v>
      </c>
      <c r="F507" s="227"/>
      <c r="G507" s="131" t="s">
        <v>13</v>
      </c>
      <c r="H507" s="132">
        <v>1.0999999999999999E-2</v>
      </c>
      <c r="I507" s="133">
        <v>38.81</v>
      </c>
      <c r="J507" s="133">
        <v>0.42</v>
      </c>
    </row>
    <row r="508" spans="1:10" ht="25.5">
      <c r="A508" s="129" t="s">
        <v>570</v>
      </c>
      <c r="B508" s="130" t="s">
        <v>657</v>
      </c>
      <c r="C508" s="129" t="s">
        <v>183</v>
      </c>
      <c r="D508" s="129" t="s">
        <v>236</v>
      </c>
      <c r="E508" s="227" t="s">
        <v>572</v>
      </c>
      <c r="F508" s="227"/>
      <c r="G508" s="131" t="s">
        <v>237</v>
      </c>
      <c r="H508" s="132">
        <v>0.08</v>
      </c>
      <c r="I508" s="133">
        <v>7</v>
      </c>
      <c r="J508" s="133">
        <v>0.56000000000000005</v>
      </c>
    </row>
    <row r="509" spans="1:10" ht="25.5">
      <c r="A509" s="129" t="s">
        <v>570</v>
      </c>
      <c r="B509" s="130" t="s">
        <v>690</v>
      </c>
      <c r="C509" s="129" t="s">
        <v>183</v>
      </c>
      <c r="D509" s="129" t="s">
        <v>128</v>
      </c>
      <c r="E509" s="227" t="s">
        <v>572</v>
      </c>
      <c r="F509" s="227"/>
      <c r="G509" s="131" t="s">
        <v>241</v>
      </c>
      <c r="H509" s="132">
        <v>1</v>
      </c>
      <c r="I509" s="133">
        <v>1.78</v>
      </c>
      <c r="J509" s="133">
        <v>1.78</v>
      </c>
    </row>
    <row r="510" spans="1:10" ht="38.25">
      <c r="A510" s="134"/>
      <c r="B510" s="134"/>
      <c r="C510" s="134"/>
      <c r="D510" s="134"/>
      <c r="E510" s="134" t="s">
        <v>575</v>
      </c>
      <c r="F510" s="135">
        <v>2.58</v>
      </c>
      <c r="G510" s="134" t="s">
        <v>576</v>
      </c>
      <c r="H510" s="135">
        <v>0</v>
      </c>
      <c r="I510" s="134" t="s">
        <v>577</v>
      </c>
      <c r="J510" s="135">
        <v>2.58</v>
      </c>
    </row>
    <row r="511" spans="1:10" ht="38.25">
      <c r="A511" s="134"/>
      <c r="B511" s="134"/>
      <c r="C511" s="134"/>
      <c r="D511" s="134"/>
      <c r="E511" s="134" t="s">
        <v>578</v>
      </c>
      <c r="F511" s="135">
        <v>1.98</v>
      </c>
      <c r="G511" s="134"/>
      <c r="H511" s="222" t="s">
        <v>579</v>
      </c>
      <c r="I511" s="222"/>
      <c r="J511" s="135">
        <v>8.6199999999999992</v>
      </c>
    </row>
    <row r="512" spans="1:10" ht="26.25" thickBot="1">
      <c r="A512" s="111"/>
      <c r="B512" s="111"/>
      <c r="C512" s="111"/>
      <c r="D512" s="111"/>
      <c r="E512" s="111"/>
      <c r="F512" s="111"/>
      <c r="G512" s="111" t="s">
        <v>580</v>
      </c>
      <c r="H512" s="136">
        <v>4</v>
      </c>
      <c r="I512" s="111" t="s">
        <v>581</v>
      </c>
      <c r="J512" s="112">
        <v>34.479999999999997</v>
      </c>
    </row>
    <row r="513" spans="1:10" ht="15.75" thickTop="1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</row>
    <row r="514" spans="1:10" ht="30">
      <c r="A514" s="116" t="s">
        <v>433</v>
      </c>
      <c r="B514" s="117" t="s">
        <v>299</v>
      </c>
      <c r="C514" s="116" t="s">
        <v>300</v>
      </c>
      <c r="D514" s="116" t="s">
        <v>301</v>
      </c>
      <c r="E514" s="212" t="s">
        <v>563</v>
      </c>
      <c r="F514" s="212"/>
      <c r="G514" s="118" t="s">
        <v>302</v>
      </c>
      <c r="H514" s="117" t="s">
        <v>303</v>
      </c>
      <c r="I514" s="117" t="s">
        <v>304</v>
      </c>
      <c r="J514" s="117" t="s">
        <v>306</v>
      </c>
    </row>
    <row r="515" spans="1:10" ht="25.5">
      <c r="A515" s="119" t="s">
        <v>564</v>
      </c>
      <c r="B515" s="120" t="s">
        <v>434</v>
      </c>
      <c r="C515" s="119" t="s">
        <v>183</v>
      </c>
      <c r="D515" s="119" t="s">
        <v>435</v>
      </c>
      <c r="E515" s="213" t="s">
        <v>565</v>
      </c>
      <c r="F515" s="213"/>
      <c r="G515" s="121" t="s">
        <v>393</v>
      </c>
      <c r="H515" s="122">
        <v>1</v>
      </c>
      <c r="I515" s="123">
        <v>10.64</v>
      </c>
      <c r="J515" s="123">
        <v>10.64</v>
      </c>
    </row>
    <row r="516" spans="1:10" ht="38.25">
      <c r="A516" s="124" t="s">
        <v>566</v>
      </c>
      <c r="B516" s="125" t="s">
        <v>654</v>
      </c>
      <c r="C516" s="124" t="s">
        <v>183</v>
      </c>
      <c r="D516" s="124" t="s">
        <v>655</v>
      </c>
      <c r="E516" s="214" t="s">
        <v>565</v>
      </c>
      <c r="F516" s="214"/>
      <c r="G516" s="126" t="s">
        <v>568</v>
      </c>
      <c r="H516" s="127">
        <v>0.14000000000000001</v>
      </c>
      <c r="I516" s="128">
        <v>23.94</v>
      </c>
      <c r="J516" s="128">
        <v>3.35</v>
      </c>
    </row>
    <row r="517" spans="1:10" ht="38.25">
      <c r="A517" s="124" t="s">
        <v>566</v>
      </c>
      <c r="B517" s="125" t="s">
        <v>652</v>
      </c>
      <c r="C517" s="124" t="s">
        <v>183</v>
      </c>
      <c r="D517" s="124" t="s">
        <v>653</v>
      </c>
      <c r="E517" s="214" t="s">
        <v>565</v>
      </c>
      <c r="F517" s="214"/>
      <c r="G517" s="126" t="s">
        <v>568</v>
      </c>
      <c r="H517" s="127">
        <v>0.14000000000000001</v>
      </c>
      <c r="I517" s="128">
        <v>19.329999999999998</v>
      </c>
      <c r="J517" s="128">
        <v>2.7</v>
      </c>
    </row>
    <row r="518" spans="1:10" ht="25.5">
      <c r="A518" s="129" t="s">
        <v>570</v>
      </c>
      <c r="B518" s="130" t="s">
        <v>657</v>
      </c>
      <c r="C518" s="129" t="s">
        <v>183</v>
      </c>
      <c r="D518" s="129" t="s">
        <v>236</v>
      </c>
      <c r="E518" s="227" t="s">
        <v>572</v>
      </c>
      <c r="F518" s="227"/>
      <c r="G518" s="131" t="s">
        <v>237</v>
      </c>
      <c r="H518" s="132">
        <v>0.12</v>
      </c>
      <c r="I518" s="133">
        <v>7</v>
      </c>
      <c r="J518" s="133">
        <v>0.84</v>
      </c>
    </row>
    <row r="519" spans="1:10" ht="25.5">
      <c r="A519" s="129" t="s">
        <v>570</v>
      </c>
      <c r="B519" s="130" t="s">
        <v>691</v>
      </c>
      <c r="C519" s="129" t="s">
        <v>183</v>
      </c>
      <c r="D519" s="129" t="s">
        <v>435</v>
      </c>
      <c r="E519" s="227" t="s">
        <v>572</v>
      </c>
      <c r="F519" s="227"/>
      <c r="G519" s="131" t="s">
        <v>241</v>
      </c>
      <c r="H519" s="132">
        <v>1</v>
      </c>
      <c r="I519" s="133">
        <v>2.98</v>
      </c>
      <c r="J519" s="133">
        <v>2.98</v>
      </c>
    </row>
    <row r="520" spans="1:10" ht="25.5">
      <c r="A520" s="129" t="s">
        <v>570</v>
      </c>
      <c r="B520" s="130" t="s">
        <v>656</v>
      </c>
      <c r="C520" s="129" t="s">
        <v>183</v>
      </c>
      <c r="D520" s="129" t="s">
        <v>235</v>
      </c>
      <c r="E520" s="227" t="s">
        <v>572</v>
      </c>
      <c r="F520" s="227"/>
      <c r="G520" s="131" t="s">
        <v>13</v>
      </c>
      <c r="H520" s="132">
        <v>0.02</v>
      </c>
      <c r="I520" s="133">
        <v>38.81</v>
      </c>
      <c r="J520" s="133">
        <v>0.77</v>
      </c>
    </row>
    <row r="521" spans="1:10" ht="38.25">
      <c r="A521" s="134"/>
      <c r="B521" s="134"/>
      <c r="C521" s="134"/>
      <c r="D521" s="134"/>
      <c r="E521" s="134" t="s">
        <v>575</v>
      </c>
      <c r="F521" s="135">
        <v>4.03</v>
      </c>
      <c r="G521" s="134" t="s">
        <v>576</v>
      </c>
      <c r="H521" s="135">
        <v>0</v>
      </c>
      <c r="I521" s="134" t="s">
        <v>577</v>
      </c>
      <c r="J521" s="135">
        <v>4.03</v>
      </c>
    </row>
    <row r="522" spans="1:10" ht="38.25">
      <c r="A522" s="134"/>
      <c r="B522" s="134"/>
      <c r="C522" s="134"/>
      <c r="D522" s="134"/>
      <c r="E522" s="134" t="s">
        <v>578</v>
      </c>
      <c r="F522" s="135">
        <v>3.18</v>
      </c>
      <c r="G522" s="134"/>
      <c r="H522" s="222" t="s">
        <v>579</v>
      </c>
      <c r="I522" s="222"/>
      <c r="J522" s="135">
        <v>13.82</v>
      </c>
    </row>
    <row r="523" spans="1:10" ht="26.25" thickBot="1">
      <c r="A523" s="111"/>
      <c r="B523" s="111"/>
      <c r="C523" s="111"/>
      <c r="D523" s="111"/>
      <c r="E523" s="111"/>
      <c r="F523" s="111"/>
      <c r="G523" s="111" t="s">
        <v>580</v>
      </c>
      <c r="H523" s="136">
        <v>1</v>
      </c>
      <c r="I523" s="111" t="s">
        <v>581</v>
      </c>
      <c r="J523" s="112">
        <v>13.82</v>
      </c>
    </row>
    <row r="524" spans="1:10" ht="15.75" thickTop="1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</row>
    <row r="525" spans="1:10" ht="30">
      <c r="A525" s="116" t="s">
        <v>436</v>
      </c>
      <c r="B525" s="117" t="s">
        <v>299</v>
      </c>
      <c r="C525" s="116" t="s">
        <v>300</v>
      </c>
      <c r="D525" s="116" t="s">
        <v>301</v>
      </c>
      <c r="E525" s="212" t="s">
        <v>563</v>
      </c>
      <c r="F525" s="212"/>
      <c r="G525" s="118" t="s">
        <v>302</v>
      </c>
      <c r="H525" s="117" t="s">
        <v>303</v>
      </c>
      <c r="I525" s="117" t="s">
        <v>304</v>
      </c>
      <c r="J525" s="117" t="s">
        <v>306</v>
      </c>
    </row>
    <row r="526" spans="1:10" ht="51">
      <c r="A526" s="119" t="s">
        <v>564</v>
      </c>
      <c r="B526" s="120" t="s">
        <v>437</v>
      </c>
      <c r="C526" s="119" t="s">
        <v>209</v>
      </c>
      <c r="D526" s="119" t="s">
        <v>438</v>
      </c>
      <c r="E526" s="213" t="s">
        <v>666</v>
      </c>
      <c r="F526" s="213"/>
      <c r="G526" s="121" t="s">
        <v>241</v>
      </c>
      <c r="H526" s="122">
        <v>1</v>
      </c>
      <c r="I526" s="123">
        <v>10.42</v>
      </c>
      <c r="J526" s="123">
        <v>10.42</v>
      </c>
    </row>
    <row r="527" spans="1:10" ht="38.25">
      <c r="A527" s="124" t="s">
        <v>566</v>
      </c>
      <c r="B527" s="125" t="s">
        <v>667</v>
      </c>
      <c r="C527" s="124" t="s">
        <v>209</v>
      </c>
      <c r="D527" s="124" t="s">
        <v>242</v>
      </c>
      <c r="E527" s="214" t="s">
        <v>610</v>
      </c>
      <c r="F527" s="214"/>
      <c r="G527" s="126" t="s">
        <v>189</v>
      </c>
      <c r="H527" s="127">
        <v>0.152</v>
      </c>
      <c r="I527" s="128">
        <v>19.77</v>
      </c>
      <c r="J527" s="128">
        <v>3</v>
      </c>
    </row>
    <row r="528" spans="1:10" ht="25.5">
      <c r="A528" s="124" t="s">
        <v>566</v>
      </c>
      <c r="B528" s="125" t="s">
        <v>668</v>
      </c>
      <c r="C528" s="124" t="s">
        <v>209</v>
      </c>
      <c r="D528" s="124" t="s">
        <v>243</v>
      </c>
      <c r="E528" s="214" t="s">
        <v>610</v>
      </c>
      <c r="F528" s="214"/>
      <c r="G528" s="126" t="s">
        <v>189</v>
      </c>
      <c r="H528" s="127">
        <v>0.152</v>
      </c>
      <c r="I528" s="128">
        <v>23.96</v>
      </c>
      <c r="J528" s="128">
        <v>3.64</v>
      </c>
    </row>
    <row r="529" spans="1:10" ht="38.25">
      <c r="A529" s="129" t="s">
        <v>570</v>
      </c>
      <c r="B529" s="130" t="s">
        <v>692</v>
      </c>
      <c r="C529" s="129" t="s">
        <v>209</v>
      </c>
      <c r="D529" s="129" t="s">
        <v>693</v>
      </c>
      <c r="E529" s="227" t="s">
        <v>572</v>
      </c>
      <c r="F529" s="227"/>
      <c r="G529" s="131" t="s">
        <v>241</v>
      </c>
      <c r="H529" s="132">
        <v>7.1000000000000004E-3</v>
      </c>
      <c r="I529" s="133">
        <v>65.400000000000006</v>
      </c>
      <c r="J529" s="133">
        <v>0.46</v>
      </c>
    </row>
    <row r="530" spans="1:10" ht="38.25">
      <c r="A530" s="129" t="s">
        <v>570</v>
      </c>
      <c r="B530" s="130" t="s">
        <v>694</v>
      </c>
      <c r="C530" s="129" t="s">
        <v>209</v>
      </c>
      <c r="D530" s="129" t="s">
        <v>695</v>
      </c>
      <c r="E530" s="227" t="s">
        <v>572</v>
      </c>
      <c r="F530" s="227"/>
      <c r="G530" s="131" t="s">
        <v>241</v>
      </c>
      <c r="H530" s="132">
        <v>1</v>
      </c>
      <c r="I530" s="133">
        <v>2.67</v>
      </c>
      <c r="J530" s="133">
        <v>2.67</v>
      </c>
    </row>
    <row r="531" spans="1:10" ht="38.25">
      <c r="A531" s="129" t="s">
        <v>570</v>
      </c>
      <c r="B531" s="130" t="s">
        <v>696</v>
      </c>
      <c r="C531" s="129" t="s">
        <v>209</v>
      </c>
      <c r="D531" s="129" t="s">
        <v>697</v>
      </c>
      <c r="E531" s="227" t="s">
        <v>572</v>
      </c>
      <c r="F531" s="227"/>
      <c r="G531" s="131" t="s">
        <v>241</v>
      </c>
      <c r="H531" s="132">
        <v>8.0000000000000002E-3</v>
      </c>
      <c r="I531" s="133">
        <v>74.09</v>
      </c>
      <c r="J531" s="133">
        <v>0.59</v>
      </c>
    </row>
    <row r="532" spans="1:10" ht="38.25">
      <c r="A532" s="129" t="s">
        <v>570</v>
      </c>
      <c r="B532" s="130" t="s">
        <v>698</v>
      </c>
      <c r="C532" s="129" t="s">
        <v>209</v>
      </c>
      <c r="D532" s="129" t="s">
        <v>251</v>
      </c>
      <c r="E532" s="227" t="s">
        <v>572</v>
      </c>
      <c r="F532" s="227"/>
      <c r="G532" s="131" t="s">
        <v>241</v>
      </c>
      <c r="H532" s="132">
        <v>3.3799999999999997E-2</v>
      </c>
      <c r="I532" s="133">
        <v>1.87</v>
      </c>
      <c r="J532" s="133">
        <v>0.06</v>
      </c>
    </row>
    <row r="533" spans="1:10" ht="38.25">
      <c r="A533" s="134"/>
      <c r="B533" s="134"/>
      <c r="C533" s="134"/>
      <c r="D533" s="134"/>
      <c r="E533" s="134" t="s">
        <v>575</v>
      </c>
      <c r="F533" s="135">
        <v>4.4400000000000004</v>
      </c>
      <c r="G533" s="134" t="s">
        <v>576</v>
      </c>
      <c r="H533" s="135">
        <v>0</v>
      </c>
      <c r="I533" s="134" t="s">
        <v>577</v>
      </c>
      <c r="J533" s="135">
        <v>4.4400000000000004</v>
      </c>
    </row>
    <row r="534" spans="1:10" ht="38.25">
      <c r="A534" s="134"/>
      <c r="B534" s="134"/>
      <c r="C534" s="134"/>
      <c r="D534" s="134"/>
      <c r="E534" s="134" t="s">
        <v>578</v>
      </c>
      <c r="F534" s="135">
        <v>3.11</v>
      </c>
      <c r="G534" s="134"/>
      <c r="H534" s="222" t="s">
        <v>579</v>
      </c>
      <c r="I534" s="222"/>
      <c r="J534" s="135">
        <v>13.53</v>
      </c>
    </row>
    <row r="535" spans="1:10" ht="26.25" thickBot="1">
      <c r="A535" s="111"/>
      <c r="B535" s="111"/>
      <c r="C535" s="111"/>
      <c r="D535" s="111"/>
      <c r="E535" s="111"/>
      <c r="F535" s="111"/>
      <c r="G535" s="111" t="s">
        <v>580</v>
      </c>
      <c r="H535" s="136">
        <v>1</v>
      </c>
      <c r="I535" s="111" t="s">
        <v>581</v>
      </c>
      <c r="J535" s="112">
        <v>13.53</v>
      </c>
    </row>
    <row r="536" spans="1:10" ht="15.75" thickTop="1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</row>
    <row r="537" spans="1:10" ht="30">
      <c r="A537" s="116" t="s">
        <v>439</v>
      </c>
      <c r="B537" s="117" t="s">
        <v>299</v>
      </c>
      <c r="C537" s="116" t="s">
        <v>300</v>
      </c>
      <c r="D537" s="116" t="s">
        <v>301</v>
      </c>
      <c r="E537" s="212" t="s">
        <v>563</v>
      </c>
      <c r="F537" s="212"/>
      <c r="G537" s="118" t="s">
        <v>302</v>
      </c>
      <c r="H537" s="117" t="s">
        <v>303</v>
      </c>
      <c r="I537" s="117" t="s">
        <v>304</v>
      </c>
      <c r="J537" s="117" t="s">
        <v>306</v>
      </c>
    </row>
    <row r="538" spans="1:10" ht="51">
      <c r="A538" s="119" t="s">
        <v>564</v>
      </c>
      <c r="B538" s="120" t="s">
        <v>440</v>
      </c>
      <c r="C538" s="119" t="s">
        <v>209</v>
      </c>
      <c r="D538" s="119" t="s">
        <v>441</v>
      </c>
      <c r="E538" s="213" t="s">
        <v>666</v>
      </c>
      <c r="F538" s="213"/>
      <c r="G538" s="121" t="s">
        <v>241</v>
      </c>
      <c r="H538" s="122">
        <v>1</v>
      </c>
      <c r="I538" s="123">
        <v>11</v>
      </c>
      <c r="J538" s="123">
        <v>11</v>
      </c>
    </row>
    <row r="539" spans="1:10" ht="38.25">
      <c r="A539" s="124" t="s">
        <v>566</v>
      </c>
      <c r="B539" s="125" t="s">
        <v>667</v>
      </c>
      <c r="C539" s="124" t="s">
        <v>209</v>
      </c>
      <c r="D539" s="124" t="s">
        <v>242</v>
      </c>
      <c r="E539" s="214" t="s">
        <v>610</v>
      </c>
      <c r="F539" s="214"/>
      <c r="G539" s="126" t="s">
        <v>189</v>
      </c>
      <c r="H539" s="127">
        <v>0.152</v>
      </c>
      <c r="I539" s="128">
        <v>19.77</v>
      </c>
      <c r="J539" s="128">
        <v>3</v>
      </c>
    </row>
    <row r="540" spans="1:10" ht="25.5">
      <c r="A540" s="124" t="s">
        <v>566</v>
      </c>
      <c r="B540" s="125" t="s">
        <v>668</v>
      </c>
      <c r="C540" s="124" t="s">
        <v>209</v>
      </c>
      <c r="D540" s="124" t="s">
        <v>243</v>
      </c>
      <c r="E540" s="214" t="s">
        <v>610</v>
      </c>
      <c r="F540" s="214"/>
      <c r="G540" s="126" t="s">
        <v>189</v>
      </c>
      <c r="H540" s="127">
        <v>0.152</v>
      </c>
      <c r="I540" s="128">
        <v>23.96</v>
      </c>
      <c r="J540" s="128">
        <v>3.64</v>
      </c>
    </row>
    <row r="541" spans="1:10" ht="38.25">
      <c r="A541" s="129" t="s">
        <v>570</v>
      </c>
      <c r="B541" s="130" t="s">
        <v>692</v>
      </c>
      <c r="C541" s="129" t="s">
        <v>209</v>
      </c>
      <c r="D541" s="129" t="s">
        <v>693</v>
      </c>
      <c r="E541" s="227" t="s">
        <v>572</v>
      </c>
      <c r="F541" s="227"/>
      <c r="G541" s="131" t="s">
        <v>241</v>
      </c>
      <c r="H541" s="132">
        <v>7.1000000000000004E-3</v>
      </c>
      <c r="I541" s="133">
        <v>65.400000000000006</v>
      </c>
      <c r="J541" s="133">
        <v>0.46</v>
      </c>
    </row>
    <row r="542" spans="1:10" ht="38.25">
      <c r="A542" s="129" t="s">
        <v>570</v>
      </c>
      <c r="B542" s="130" t="s">
        <v>699</v>
      </c>
      <c r="C542" s="129" t="s">
        <v>209</v>
      </c>
      <c r="D542" s="129" t="s">
        <v>700</v>
      </c>
      <c r="E542" s="227" t="s">
        <v>572</v>
      </c>
      <c r="F542" s="227"/>
      <c r="G542" s="131" t="s">
        <v>241</v>
      </c>
      <c r="H542" s="132">
        <v>1</v>
      </c>
      <c r="I542" s="133">
        <v>3.25</v>
      </c>
      <c r="J542" s="133">
        <v>3.25</v>
      </c>
    </row>
    <row r="543" spans="1:10" ht="38.25">
      <c r="A543" s="129" t="s">
        <v>570</v>
      </c>
      <c r="B543" s="130" t="s">
        <v>696</v>
      </c>
      <c r="C543" s="129" t="s">
        <v>209</v>
      </c>
      <c r="D543" s="129" t="s">
        <v>697</v>
      </c>
      <c r="E543" s="227" t="s">
        <v>572</v>
      </c>
      <c r="F543" s="227"/>
      <c r="G543" s="131" t="s">
        <v>241</v>
      </c>
      <c r="H543" s="132">
        <v>8.0000000000000002E-3</v>
      </c>
      <c r="I543" s="133">
        <v>74.09</v>
      </c>
      <c r="J543" s="133">
        <v>0.59</v>
      </c>
    </row>
    <row r="544" spans="1:10" ht="38.25">
      <c r="A544" s="129" t="s">
        <v>570</v>
      </c>
      <c r="B544" s="130" t="s">
        <v>698</v>
      </c>
      <c r="C544" s="129" t="s">
        <v>209</v>
      </c>
      <c r="D544" s="129" t="s">
        <v>251</v>
      </c>
      <c r="E544" s="227" t="s">
        <v>572</v>
      </c>
      <c r="F544" s="227"/>
      <c r="G544" s="131" t="s">
        <v>241</v>
      </c>
      <c r="H544" s="132">
        <v>3.3799999999999997E-2</v>
      </c>
      <c r="I544" s="133">
        <v>1.87</v>
      </c>
      <c r="J544" s="133">
        <v>0.06</v>
      </c>
    </row>
    <row r="545" spans="1:10" ht="38.25">
      <c r="A545" s="134"/>
      <c r="B545" s="134"/>
      <c r="C545" s="134"/>
      <c r="D545" s="134"/>
      <c r="E545" s="134" t="s">
        <v>575</v>
      </c>
      <c r="F545" s="135">
        <v>4.4400000000000004</v>
      </c>
      <c r="G545" s="134" t="s">
        <v>576</v>
      </c>
      <c r="H545" s="135">
        <v>0</v>
      </c>
      <c r="I545" s="134" t="s">
        <v>577</v>
      </c>
      <c r="J545" s="135">
        <v>4.4400000000000004</v>
      </c>
    </row>
    <row r="546" spans="1:10" ht="38.25">
      <c r="A546" s="134"/>
      <c r="B546" s="134"/>
      <c r="C546" s="134"/>
      <c r="D546" s="134"/>
      <c r="E546" s="134" t="s">
        <v>578</v>
      </c>
      <c r="F546" s="135">
        <v>3.28</v>
      </c>
      <c r="G546" s="134"/>
      <c r="H546" s="222" t="s">
        <v>579</v>
      </c>
      <c r="I546" s="222"/>
      <c r="J546" s="135">
        <v>14.28</v>
      </c>
    </row>
    <row r="547" spans="1:10" ht="26.25" thickBot="1">
      <c r="A547" s="111"/>
      <c r="B547" s="111"/>
      <c r="C547" s="111"/>
      <c r="D547" s="111"/>
      <c r="E547" s="111"/>
      <c r="F547" s="111"/>
      <c r="G547" s="111" t="s">
        <v>580</v>
      </c>
      <c r="H547" s="136">
        <v>7</v>
      </c>
      <c r="I547" s="111" t="s">
        <v>581</v>
      </c>
      <c r="J547" s="112">
        <v>99.96</v>
      </c>
    </row>
    <row r="548" spans="1:10" ht="15.75" thickTop="1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</row>
    <row r="549" spans="1:10" ht="30">
      <c r="A549" s="116" t="s">
        <v>442</v>
      </c>
      <c r="B549" s="117" t="s">
        <v>299</v>
      </c>
      <c r="C549" s="116" t="s">
        <v>300</v>
      </c>
      <c r="D549" s="116" t="s">
        <v>301</v>
      </c>
      <c r="E549" s="212" t="s">
        <v>563</v>
      </c>
      <c r="F549" s="212"/>
      <c r="G549" s="118" t="s">
        <v>302</v>
      </c>
      <c r="H549" s="117" t="s">
        <v>303</v>
      </c>
      <c r="I549" s="117" t="s">
        <v>304</v>
      </c>
      <c r="J549" s="117" t="s">
        <v>306</v>
      </c>
    </row>
    <row r="550" spans="1:10" ht="51">
      <c r="A550" s="119" t="s">
        <v>564</v>
      </c>
      <c r="B550" s="120" t="s">
        <v>443</v>
      </c>
      <c r="C550" s="119" t="s">
        <v>209</v>
      </c>
      <c r="D550" s="119" t="s">
        <v>444</v>
      </c>
      <c r="E550" s="213" t="s">
        <v>666</v>
      </c>
      <c r="F550" s="213"/>
      <c r="G550" s="121" t="s">
        <v>241</v>
      </c>
      <c r="H550" s="122">
        <v>1</v>
      </c>
      <c r="I550" s="123">
        <v>16.440000000000001</v>
      </c>
      <c r="J550" s="123">
        <v>16.440000000000001</v>
      </c>
    </row>
    <row r="551" spans="1:10" ht="38.25">
      <c r="A551" s="124" t="s">
        <v>566</v>
      </c>
      <c r="B551" s="125" t="s">
        <v>667</v>
      </c>
      <c r="C551" s="124" t="s">
        <v>209</v>
      </c>
      <c r="D551" s="124" t="s">
        <v>242</v>
      </c>
      <c r="E551" s="214" t="s">
        <v>610</v>
      </c>
      <c r="F551" s="214"/>
      <c r="G551" s="126" t="s">
        <v>189</v>
      </c>
      <c r="H551" s="127">
        <v>0.1812</v>
      </c>
      <c r="I551" s="128">
        <v>19.77</v>
      </c>
      <c r="J551" s="128">
        <v>3.58</v>
      </c>
    </row>
    <row r="552" spans="1:10" ht="25.5">
      <c r="A552" s="124" t="s">
        <v>566</v>
      </c>
      <c r="B552" s="125" t="s">
        <v>668</v>
      </c>
      <c r="C552" s="124" t="s">
        <v>209</v>
      </c>
      <c r="D552" s="124" t="s">
        <v>243</v>
      </c>
      <c r="E552" s="214" t="s">
        <v>610</v>
      </c>
      <c r="F552" s="214"/>
      <c r="G552" s="126" t="s">
        <v>189</v>
      </c>
      <c r="H552" s="127">
        <v>0.1812</v>
      </c>
      <c r="I552" s="128">
        <v>23.96</v>
      </c>
      <c r="J552" s="128">
        <v>4.34</v>
      </c>
    </row>
    <row r="553" spans="1:10" ht="38.25">
      <c r="A553" s="129" t="s">
        <v>570</v>
      </c>
      <c r="B553" s="130" t="s">
        <v>692</v>
      </c>
      <c r="C553" s="129" t="s">
        <v>209</v>
      </c>
      <c r="D553" s="129" t="s">
        <v>693</v>
      </c>
      <c r="E553" s="227" t="s">
        <v>572</v>
      </c>
      <c r="F553" s="227"/>
      <c r="G553" s="131" t="s">
        <v>241</v>
      </c>
      <c r="H553" s="132">
        <v>9.4000000000000004E-3</v>
      </c>
      <c r="I553" s="133">
        <v>65.400000000000006</v>
      </c>
      <c r="J553" s="133">
        <v>0.61</v>
      </c>
    </row>
    <row r="554" spans="1:10" ht="38.25">
      <c r="A554" s="129" t="s">
        <v>570</v>
      </c>
      <c r="B554" s="130" t="s">
        <v>701</v>
      </c>
      <c r="C554" s="129" t="s">
        <v>209</v>
      </c>
      <c r="D554" s="129" t="s">
        <v>702</v>
      </c>
      <c r="E554" s="227" t="s">
        <v>572</v>
      </c>
      <c r="F554" s="227"/>
      <c r="G554" s="131" t="s">
        <v>241</v>
      </c>
      <c r="H554" s="132">
        <v>1</v>
      </c>
      <c r="I554" s="133">
        <v>7.03</v>
      </c>
      <c r="J554" s="133">
        <v>7.03</v>
      </c>
    </row>
    <row r="555" spans="1:10" ht="38.25">
      <c r="A555" s="129" t="s">
        <v>570</v>
      </c>
      <c r="B555" s="130" t="s">
        <v>696</v>
      </c>
      <c r="C555" s="129" t="s">
        <v>209</v>
      </c>
      <c r="D555" s="129" t="s">
        <v>697</v>
      </c>
      <c r="E555" s="227" t="s">
        <v>572</v>
      </c>
      <c r="F555" s="227"/>
      <c r="G555" s="131" t="s">
        <v>241</v>
      </c>
      <c r="H555" s="132">
        <v>1.0999999999999999E-2</v>
      </c>
      <c r="I555" s="133">
        <v>74.09</v>
      </c>
      <c r="J555" s="133">
        <v>0.81</v>
      </c>
    </row>
    <row r="556" spans="1:10" ht="38.25">
      <c r="A556" s="129" t="s">
        <v>570</v>
      </c>
      <c r="B556" s="130" t="s">
        <v>698</v>
      </c>
      <c r="C556" s="129" t="s">
        <v>209</v>
      </c>
      <c r="D556" s="129" t="s">
        <v>251</v>
      </c>
      <c r="E556" s="227" t="s">
        <v>572</v>
      </c>
      <c r="F556" s="227"/>
      <c r="G556" s="131" t="s">
        <v>241</v>
      </c>
      <c r="H556" s="132">
        <v>4.0300000000000002E-2</v>
      </c>
      <c r="I556" s="133">
        <v>1.87</v>
      </c>
      <c r="J556" s="133">
        <v>7.0000000000000007E-2</v>
      </c>
    </row>
    <row r="557" spans="1:10" ht="38.25">
      <c r="A557" s="134"/>
      <c r="B557" s="134"/>
      <c r="C557" s="134"/>
      <c r="D557" s="134"/>
      <c r="E557" s="134" t="s">
        <v>575</v>
      </c>
      <c r="F557" s="135">
        <v>5.3</v>
      </c>
      <c r="G557" s="134" t="s">
        <v>576</v>
      </c>
      <c r="H557" s="135">
        <v>0</v>
      </c>
      <c r="I557" s="134" t="s">
        <v>577</v>
      </c>
      <c r="J557" s="135">
        <v>5.3</v>
      </c>
    </row>
    <row r="558" spans="1:10" ht="38.25">
      <c r="A558" s="134"/>
      <c r="B558" s="134"/>
      <c r="C558" s="134"/>
      <c r="D558" s="134"/>
      <c r="E558" s="134" t="s">
        <v>578</v>
      </c>
      <c r="F558" s="135">
        <v>4.91</v>
      </c>
      <c r="G558" s="134"/>
      <c r="H558" s="222" t="s">
        <v>579</v>
      </c>
      <c r="I558" s="222"/>
      <c r="J558" s="135">
        <v>21.35</v>
      </c>
    </row>
    <row r="559" spans="1:10" ht="26.25" thickBot="1">
      <c r="A559" s="111"/>
      <c r="B559" s="111"/>
      <c r="C559" s="111"/>
      <c r="D559" s="111"/>
      <c r="E559" s="111"/>
      <c r="F559" s="111"/>
      <c r="G559" s="111" t="s">
        <v>580</v>
      </c>
      <c r="H559" s="136">
        <v>2</v>
      </c>
      <c r="I559" s="111" t="s">
        <v>581</v>
      </c>
      <c r="J559" s="112">
        <v>42.7</v>
      </c>
    </row>
    <row r="560" spans="1:10" ht="15.75" thickTop="1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</row>
    <row r="561" spans="1:10" ht="30">
      <c r="A561" s="116" t="s">
        <v>445</v>
      </c>
      <c r="B561" s="117" t="s">
        <v>299</v>
      </c>
      <c r="C561" s="116" t="s">
        <v>300</v>
      </c>
      <c r="D561" s="116" t="s">
        <v>301</v>
      </c>
      <c r="E561" s="212" t="s">
        <v>563</v>
      </c>
      <c r="F561" s="212"/>
      <c r="G561" s="118" t="s">
        <v>302</v>
      </c>
      <c r="H561" s="117" t="s">
        <v>303</v>
      </c>
      <c r="I561" s="117" t="s">
        <v>304</v>
      </c>
      <c r="J561" s="117" t="s">
        <v>306</v>
      </c>
    </row>
    <row r="562" spans="1:10" ht="51">
      <c r="A562" s="119" t="s">
        <v>564</v>
      </c>
      <c r="B562" s="120" t="s">
        <v>446</v>
      </c>
      <c r="C562" s="119" t="s">
        <v>209</v>
      </c>
      <c r="D562" s="119" t="s">
        <v>447</v>
      </c>
      <c r="E562" s="213" t="s">
        <v>666</v>
      </c>
      <c r="F562" s="213"/>
      <c r="G562" s="121" t="s">
        <v>241</v>
      </c>
      <c r="H562" s="122">
        <v>1</v>
      </c>
      <c r="I562" s="123">
        <v>22.47</v>
      </c>
      <c r="J562" s="123">
        <v>22.47</v>
      </c>
    </row>
    <row r="563" spans="1:10" ht="38.25">
      <c r="A563" s="124" t="s">
        <v>566</v>
      </c>
      <c r="B563" s="125" t="s">
        <v>667</v>
      </c>
      <c r="C563" s="124" t="s">
        <v>209</v>
      </c>
      <c r="D563" s="124" t="s">
        <v>242</v>
      </c>
      <c r="E563" s="214" t="s">
        <v>610</v>
      </c>
      <c r="F563" s="214"/>
      <c r="G563" s="126" t="s">
        <v>189</v>
      </c>
      <c r="H563" s="127">
        <v>0.12709999999999999</v>
      </c>
      <c r="I563" s="128">
        <v>19.77</v>
      </c>
      <c r="J563" s="128">
        <v>2.5099999999999998</v>
      </c>
    </row>
    <row r="564" spans="1:10" ht="25.5">
      <c r="A564" s="124" t="s">
        <v>566</v>
      </c>
      <c r="B564" s="125" t="s">
        <v>668</v>
      </c>
      <c r="C564" s="124" t="s">
        <v>209</v>
      </c>
      <c r="D564" s="124" t="s">
        <v>243</v>
      </c>
      <c r="E564" s="214" t="s">
        <v>610</v>
      </c>
      <c r="F564" s="214"/>
      <c r="G564" s="126" t="s">
        <v>189</v>
      </c>
      <c r="H564" s="127">
        <v>0.12709999999999999</v>
      </c>
      <c r="I564" s="128">
        <v>23.96</v>
      </c>
      <c r="J564" s="128">
        <v>3.04</v>
      </c>
    </row>
    <row r="565" spans="1:10" ht="38.25">
      <c r="A565" s="129" t="s">
        <v>570</v>
      </c>
      <c r="B565" s="130" t="s">
        <v>692</v>
      </c>
      <c r="C565" s="129" t="s">
        <v>209</v>
      </c>
      <c r="D565" s="129" t="s">
        <v>693</v>
      </c>
      <c r="E565" s="227" t="s">
        <v>572</v>
      </c>
      <c r="F565" s="227"/>
      <c r="G565" s="131" t="s">
        <v>241</v>
      </c>
      <c r="H565" s="132">
        <v>1.6500000000000001E-2</v>
      </c>
      <c r="I565" s="133">
        <v>65.400000000000006</v>
      </c>
      <c r="J565" s="133">
        <v>1.07</v>
      </c>
    </row>
    <row r="566" spans="1:10" ht="38.25">
      <c r="A566" s="129" t="s">
        <v>570</v>
      </c>
      <c r="B566" s="130" t="s">
        <v>703</v>
      </c>
      <c r="C566" s="129" t="s">
        <v>209</v>
      </c>
      <c r="D566" s="129" t="s">
        <v>704</v>
      </c>
      <c r="E566" s="227" t="s">
        <v>572</v>
      </c>
      <c r="F566" s="227"/>
      <c r="G566" s="131" t="s">
        <v>241</v>
      </c>
      <c r="H566" s="132">
        <v>1</v>
      </c>
      <c r="I566" s="133">
        <v>14.2</v>
      </c>
      <c r="J566" s="133">
        <v>14.2</v>
      </c>
    </row>
    <row r="567" spans="1:10" ht="38.25">
      <c r="A567" s="129" t="s">
        <v>570</v>
      </c>
      <c r="B567" s="130" t="s">
        <v>696</v>
      </c>
      <c r="C567" s="129" t="s">
        <v>209</v>
      </c>
      <c r="D567" s="129" t="s">
        <v>697</v>
      </c>
      <c r="E567" s="227" t="s">
        <v>572</v>
      </c>
      <c r="F567" s="227"/>
      <c r="G567" s="131" t="s">
        <v>241</v>
      </c>
      <c r="H567" s="132">
        <v>2.1999999999999999E-2</v>
      </c>
      <c r="I567" s="133">
        <v>74.09</v>
      </c>
      <c r="J567" s="133">
        <v>1.62</v>
      </c>
    </row>
    <row r="568" spans="1:10" ht="38.25">
      <c r="A568" s="129" t="s">
        <v>570</v>
      </c>
      <c r="B568" s="130" t="s">
        <v>698</v>
      </c>
      <c r="C568" s="129" t="s">
        <v>209</v>
      </c>
      <c r="D568" s="129" t="s">
        <v>251</v>
      </c>
      <c r="E568" s="227" t="s">
        <v>572</v>
      </c>
      <c r="F568" s="227"/>
      <c r="G568" s="131" t="s">
        <v>241</v>
      </c>
      <c r="H568" s="132">
        <v>1.9E-2</v>
      </c>
      <c r="I568" s="133">
        <v>1.87</v>
      </c>
      <c r="J568" s="133">
        <v>0.03</v>
      </c>
    </row>
    <row r="569" spans="1:10" ht="38.25">
      <c r="A569" s="134"/>
      <c r="B569" s="134"/>
      <c r="C569" s="134"/>
      <c r="D569" s="134"/>
      <c r="E569" s="134" t="s">
        <v>575</v>
      </c>
      <c r="F569" s="135">
        <v>3.71</v>
      </c>
      <c r="G569" s="134" t="s">
        <v>576</v>
      </c>
      <c r="H569" s="135">
        <v>0</v>
      </c>
      <c r="I569" s="134" t="s">
        <v>577</v>
      </c>
      <c r="J569" s="135">
        <v>3.71</v>
      </c>
    </row>
    <row r="570" spans="1:10" ht="38.25">
      <c r="A570" s="134"/>
      <c r="B570" s="134"/>
      <c r="C570" s="134"/>
      <c r="D570" s="134"/>
      <c r="E570" s="134" t="s">
        <v>578</v>
      </c>
      <c r="F570" s="135">
        <v>6.71</v>
      </c>
      <c r="G570" s="134"/>
      <c r="H570" s="222" t="s">
        <v>579</v>
      </c>
      <c r="I570" s="222"/>
      <c r="J570" s="135">
        <v>29.18</v>
      </c>
    </row>
    <row r="571" spans="1:10" ht="26.25" thickBot="1">
      <c r="A571" s="111"/>
      <c r="B571" s="111"/>
      <c r="C571" s="111"/>
      <c r="D571" s="111"/>
      <c r="E571" s="111"/>
      <c r="F571" s="111"/>
      <c r="G571" s="111" t="s">
        <v>580</v>
      </c>
      <c r="H571" s="136">
        <v>2</v>
      </c>
      <c r="I571" s="111" t="s">
        <v>581</v>
      </c>
      <c r="J571" s="112">
        <v>58.36</v>
      </c>
    </row>
    <row r="572" spans="1:10" ht="15.75" thickTop="1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</row>
    <row r="573" spans="1:10" ht="30">
      <c r="A573" s="116" t="s">
        <v>448</v>
      </c>
      <c r="B573" s="117" t="s">
        <v>299</v>
      </c>
      <c r="C573" s="116" t="s">
        <v>300</v>
      </c>
      <c r="D573" s="116" t="s">
        <v>301</v>
      </c>
      <c r="E573" s="212" t="s">
        <v>563</v>
      </c>
      <c r="F573" s="212"/>
      <c r="G573" s="118" t="s">
        <v>302</v>
      </c>
      <c r="H573" s="117" t="s">
        <v>303</v>
      </c>
      <c r="I573" s="117" t="s">
        <v>304</v>
      </c>
      <c r="J573" s="117" t="s">
        <v>306</v>
      </c>
    </row>
    <row r="574" spans="1:10" ht="25.5">
      <c r="A574" s="119" t="s">
        <v>564</v>
      </c>
      <c r="B574" s="120" t="s">
        <v>449</v>
      </c>
      <c r="C574" s="119" t="s">
        <v>183</v>
      </c>
      <c r="D574" s="119" t="s">
        <v>136</v>
      </c>
      <c r="E574" s="213" t="s">
        <v>565</v>
      </c>
      <c r="F574" s="213"/>
      <c r="G574" s="121" t="s">
        <v>393</v>
      </c>
      <c r="H574" s="122">
        <v>1</v>
      </c>
      <c r="I574" s="123">
        <v>15.76</v>
      </c>
      <c r="J574" s="123">
        <v>15.76</v>
      </c>
    </row>
    <row r="575" spans="1:10" ht="38.25">
      <c r="A575" s="124" t="s">
        <v>566</v>
      </c>
      <c r="B575" s="125" t="s">
        <v>654</v>
      </c>
      <c r="C575" s="124" t="s">
        <v>183</v>
      </c>
      <c r="D575" s="124" t="s">
        <v>655</v>
      </c>
      <c r="E575" s="214" t="s">
        <v>565</v>
      </c>
      <c r="F575" s="214"/>
      <c r="G575" s="126" t="s">
        <v>568</v>
      </c>
      <c r="H575" s="127">
        <v>0.18</v>
      </c>
      <c r="I575" s="128">
        <v>23.94</v>
      </c>
      <c r="J575" s="128">
        <v>4.3</v>
      </c>
    </row>
    <row r="576" spans="1:10" ht="38.25">
      <c r="A576" s="124" t="s">
        <v>566</v>
      </c>
      <c r="B576" s="125" t="s">
        <v>652</v>
      </c>
      <c r="C576" s="124" t="s">
        <v>183</v>
      </c>
      <c r="D576" s="124" t="s">
        <v>653</v>
      </c>
      <c r="E576" s="214" t="s">
        <v>565</v>
      </c>
      <c r="F576" s="214"/>
      <c r="G576" s="126" t="s">
        <v>568</v>
      </c>
      <c r="H576" s="127">
        <v>0.18</v>
      </c>
      <c r="I576" s="128">
        <v>19.329999999999998</v>
      </c>
      <c r="J576" s="128">
        <v>3.47</v>
      </c>
    </row>
    <row r="577" spans="1:10" ht="25.5">
      <c r="A577" s="129" t="s">
        <v>570</v>
      </c>
      <c r="B577" s="130" t="s">
        <v>657</v>
      </c>
      <c r="C577" s="129" t="s">
        <v>183</v>
      </c>
      <c r="D577" s="129" t="s">
        <v>236</v>
      </c>
      <c r="E577" s="227" t="s">
        <v>572</v>
      </c>
      <c r="F577" s="227"/>
      <c r="G577" s="131" t="s">
        <v>237</v>
      </c>
      <c r="H577" s="132">
        <v>7.0000000000000007E-2</v>
      </c>
      <c r="I577" s="133">
        <v>7</v>
      </c>
      <c r="J577" s="133">
        <v>0.49</v>
      </c>
    </row>
    <row r="578" spans="1:10" ht="25.5">
      <c r="A578" s="129" t="s">
        <v>570</v>
      </c>
      <c r="B578" s="130" t="s">
        <v>656</v>
      </c>
      <c r="C578" s="129" t="s">
        <v>183</v>
      </c>
      <c r="D578" s="129" t="s">
        <v>235</v>
      </c>
      <c r="E578" s="227" t="s">
        <v>572</v>
      </c>
      <c r="F578" s="227"/>
      <c r="G578" s="131" t="s">
        <v>13</v>
      </c>
      <c r="H578" s="132">
        <v>2E-3</v>
      </c>
      <c r="I578" s="133">
        <v>38.81</v>
      </c>
      <c r="J578" s="133">
        <v>7.0000000000000007E-2</v>
      </c>
    </row>
    <row r="579" spans="1:10" ht="25.5">
      <c r="A579" s="129" t="s">
        <v>570</v>
      </c>
      <c r="B579" s="130" t="s">
        <v>705</v>
      </c>
      <c r="C579" s="129" t="s">
        <v>183</v>
      </c>
      <c r="D579" s="129" t="s">
        <v>136</v>
      </c>
      <c r="E579" s="227" t="s">
        <v>572</v>
      </c>
      <c r="F579" s="227"/>
      <c r="G579" s="131" t="s">
        <v>241</v>
      </c>
      <c r="H579" s="132">
        <v>1</v>
      </c>
      <c r="I579" s="133">
        <v>7.43</v>
      </c>
      <c r="J579" s="133">
        <v>7.43</v>
      </c>
    </row>
    <row r="580" spans="1:10" ht="38.25">
      <c r="A580" s="134"/>
      <c r="B580" s="134"/>
      <c r="C580" s="134"/>
      <c r="D580" s="134"/>
      <c r="E580" s="134" t="s">
        <v>575</v>
      </c>
      <c r="F580" s="135">
        <v>5.17</v>
      </c>
      <c r="G580" s="134" t="s">
        <v>576</v>
      </c>
      <c r="H580" s="135">
        <v>0</v>
      </c>
      <c r="I580" s="134" t="s">
        <v>577</v>
      </c>
      <c r="J580" s="135">
        <v>5.17</v>
      </c>
    </row>
    <row r="581" spans="1:10" ht="38.25">
      <c r="A581" s="134"/>
      <c r="B581" s="134"/>
      <c r="C581" s="134"/>
      <c r="D581" s="134"/>
      <c r="E581" s="134" t="s">
        <v>578</v>
      </c>
      <c r="F581" s="135">
        <v>4.71</v>
      </c>
      <c r="G581" s="134"/>
      <c r="H581" s="222" t="s">
        <v>579</v>
      </c>
      <c r="I581" s="222"/>
      <c r="J581" s="135">
        <v>20.47</v>
      </c>
    </row>
    <row r="582" spans="1:10" ht="26.25" thickBot="1">
      <c r="A582" s="111"/>
      <c r="B582" s="111"/>
      <c r="C582" s="111"/>
      <c r="D582" s="111"/>
      <c r="E582" s="111"/>
      <c r="F582" s="111"/>
      <c r="G582" s="111" t="s">
        <v>580</v>
      </c>
      <c r="H582" s="136">
        <v>7</v>
      </c>
      <c r="I582" s="111" t="s">
        <v>581</v>
      </c>
      <c r="J582" s="112">
        <v>143.29</v>
      </c>
    </row>
    <row r="583" spans="1:10" ht="15.75" thickTop="1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</row>
    <row r="584" spans="1:10" ht="30">
      <c r="A584" s="116" t="s">
        <v>450</v>
      </c>
      <c r="B584" s="117" t="s">
        <v>299</v>
      </c>
      <c r="C584" s="116" t="s">
        <v>300</v>
      </c>
      <c r="D584" s="116" t="s">
        <v>301</v>
      </c>
      <c r="E584" s="212" t="s">
        <v>563</v>
      </c>
      <c r="F584" s="212"/>
      <c r="G584" s="118" t="s">
        <v>302</v>
      </c>
      <c r="H584" s="117" t="s">
        <v>303</v>
      </c>
      <c r="I584" s="117" t="s">
        <v>304</v>
      </c>
      <c r="J584" s="117" t="s">
        <v>306</v>
      </c>
    </row>
    <row r="585" spans="1:10" ht="25.5">
      <c r="A585" s="119" t="s">
        <v>564</v>
      </c>
      <c r="B585" s="120" t="s">
        <v>451</v>
      </c>
      <c r="C585" s="119" t="s">
        <v>183</v>
      </c>
      <c r="D585" s="119" t="s">
        <v>452</v>
      </c>
      <c r="E585" s="213" t="s">
        <v>565</v>
      </c>
      <c r="F585" s="213"/>
      <c r="G585" s="121" t="s">
        <v>393</v>
      </c>
      <c r="H585" s="122">
        <v>1</v>
      </c>
      <c r="I585" s="123">
        <v>153.85</v>
      </c>
      <c r="J585" s="123">
        <v>153.85</v>
      </c>
    </row>
    <row r="586" spans="1:10" ht="38.25">
      <c r="A586" s="124" t="s">
        <v>566</v>
      </c>
      <c r="B586" s="125" t="s">
        <v>654</v>
      </c>
      <c r="C586" s="124" t="s">
        <v>183</v>
      </c>
      <c r="D586" s="124" t="s">
        <v>655</v>
      </c>
      <c r="E586" s="214" t="s">
        <v>565</v>
      </c>
      <c r="F586" s="214"/>
      <c r="G586" s="126" t="s">
        <v>568</v>
      </c>
      <c r="H586" s="127">
        <v>0.61</v>
      </c>
      <c r="I586" s="128">
        <v>23.94</v>
      </c>
      <c r="J586" s="128">
        <v>14.6</v>
      </c>
    </row>
    <row r="587" spans="1:10" ht="38.25">
      <c r="A587" s="124" t="s">
        <v>566</v>
      </c>
      <c r="B587" s="125" t="s">
        <v>652</v>
      </c>
      <c r="C587" s="124" t="s">
        <v>183</v>
      </c>
      <c r="D587" s="124" t="s">
        <v>653</v>
      </c>
      <c r="E587" s="214" t="s">
        <v>565</v>
      </c>
      <c r="F587" s="214"/>
      <c r="G587" s="126" t="s">
        <v>568</v>
      </c>
      <c r="H587" s="127">
        <v>0.61</v>
      </c>
      <c r="I587" s="128">
        <v>19.329999999999998</v>
      </c>
      <c r="J587" s="128">
        <v>11.79</v>
      </c>
    </row>
    <row r="588" spans="1:10" ht="25.5">
      <c r="A588" s="129" t="s">
        <v>570</v>
      </c>
      <c r="B588" s="130" t="s">
        <v>685</v>
      </c>
      <c r="C588" s="129" t="s">
        <v>183</v>
      </c>
      <c r="D588" s="129" t="s">
        <v>250</v>
      </c>
      <c r="E588" s="227" t="s">
        <v>572</v>
      </c>
      <c r="F588" s="227"/>
      <c r="G588" s="131" t="s">
        <v>46</v>
      </c>
      <c r="H588" s="132">
        <v>0.7</v>
      </c>
      <c r="I588" s="133">
        <v>0.38</v>
      </c>
      <c r="J588" s="133">
        <v>0.26</v>
      </c>
    </row>
    <row r="589" spans="1:10" ht="25.5">
      <c r="A589" s="129" t="s">
        <v>570</v>
      </c>
      <c r="B589" s="130" t="s">
        <v>706</v>
      </c>
      <c r="C589" s="129" t="s">
        <v>183</v>
      </c>
      <c r="D589" s="129" t="s">
        <v>707</v>
      </c>
      <c r="E589" s="227" t="s">
        <v>572</v>
      </c>
      <c r="F589" s="227"/>
      <c r="G589" s="131" t="s">
        <v>241</v>
      </c>
      <c r="H589" s="132">
        <v>1</v>
      </c>
      <c r="I589" s="133">
        <v>127.2</v>
      </c>
      <c r="J589" s="133">
        <v>127.2</v>
      </c>
    </row>
    <row r="590" spans="1:10" ht="38.25">
      <c r="A590" s="134"/>
      <c r="B590" s="134"/>
      <c r="C590" s="134"/>
      <c r="D590" s="134"/>
      <c r="E590" s="134" t="s">
        <v>575</v>
      </c>
      <c r="F590" s="135">
        <v>17.57</v>
      </c>
      <c r="G590" s="134" t="s">
        <v>576</v>
      </c>
      <c r="H590" s="135">
        <v>0</v>
      </c>
      <c r="I590" s="134" t="s">
        <v>577</v>
      </c>
      <c r="J590" s="135">
        <v>17.57</v>
      </c>
    </row>
    <row r="591" spans="1:10" ht="38.25">
      <c r="A591" s="134"/>
      <c r="B591" s="134"/>
      <c r="C591" s="134"/>
      <c r="D591" s="134"/>
      <c r="E591" s="134" t="s">
        <v>578</v>
      </c>
      <c r="F591" s="135">
        <v>46</v>
      </c>
      <c r="G591" s="134"/>
      <c r="H591" s="222" t="s">
        <v>579</v>
      </c>
      <c r="I591" s="222"/>
      <c r="J591" s="135">
        <v>199.85</v>
      </c>
    </row>
    <row r="592" spans="1:10" ht="26.25" thickBot="1">
      <c r="A592" s="111"/>
      <c r="B592" s="111"/>
      <c r="C592" s="111"/>
      <c r="D592" s="111"/>
      <c r="E592" s="111"/>
      <c r="F592" s="111"/>
      <c r="G592" s="111" t="s">
        <v>580</v>
      </c>
      <c r="H592" s="136">
        <v>1</v>
      </c>
      <c r="I592" s="111" t="s">
        <v>581</v>
      </c>
      <c r="J592" s="112">
        <v>199.85</v>
      </c>
    </row>
    <row r="593" spans="1:10" ht="15.75" thickTop="1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</row>
    <row r="594" spans="1:10" ht="30">
      <c r="A594" s="116" t="s">
        <v>453</v>
      </c>
      <c r="B594" s="117" t="s">
        <v>299</v>
      </c>
      <c r="C594" s="116" t="s">
        <v>300</v>
      </c>
      <c r="D594" s="116" t="s">
        <v>301</v>
      </c>
      <c r="E594" s="212" t="s">
        <v>563</v>
      </c>
      <c r="F594" s="212"/>
      <c r="G594" s="118" t="s">
        <v>302</v>
      </c>
      <c r="H594" s="117" t="s">
        <v>303</v>
      </c>
      <c r="I594" s="117" t="s">
        <v>304</v>
      </c>
      <c r="J594" s="117" t="s">
        <v>306</v>
      </c>
    </row>
    <row r="595" spans="1:10" ht="51">
      <c r="A595" s="119" t="s">
        <v>564</v>
      </c>
      <c r="B595" s="120" t="s">
        <v>454</v>
      </c>
      <c r="C595" s="119" t="s">
        <v>209</v>
      </c>
      <c r="D595" s="119" t="s">
        <v>455</v>
      </c>
      <c r="E595" s="213" t="s">
        <v>666</v>
      </c>
      <c r="F595" s="213"/>
      <c r="G595" s="121" t="s">
        <v>241</v>
      </c>
      <c r="H595" s="122">
        <v>1</v>
      </c>
      <c r="I595" s="123">
        <v>35.78</v>
      </c>
      <c r="J595" s="123">
        <v>35.78</v>
      </c>
    </row>
    <row r="596" spans="1:10" ht="38.25">
      <c r="A596" s="124" t="s">
        <v>566</v>
      </c>
      <c r="B596" s="125" t="s">
        <v>667</v>
      </c>
      <c r="C596" s="124" t="s">
        <v>209</v>
      </c>
      <c r="D596" s="124" t="s">
        <v>242</v>
      </c>
      <c r="E596" s="214" t="s">
        <v>610</v>
      </c>
      <c r="F596" s="214"/>
      <c r="G596" s="126" t="s">
        <v>189</v>
      </c>
      <c r="H596" s="127">
        <v>7.9500000000000001E-2</v>
      </c>
      <c r="I596" s="128">
        <v>19.77</v>
      </c>
      <c r="J596" s="128">
        <v>1.57</v>
      </c>
    </row>
    <row r="597" spans="1:10" ht="25.5">
      <c r="A597" s="124" t="s">
        <v>566</v>
      </c>
      <c r="B597" s="125" t="s">
        <v>668</v>
      </c>
      <c r="C597" s="124" t="s">
        <v>209</v>
      </c>
      <c r="D597" s="124" t="s">
        <v>243</v>
      </c>
      <c r="E597" s="214" t="s">
        <v>610</v>
      </c>
      <c r="F597" s="214"/>
      <c r="G597" s="126" t="s">
        <v>189</v>
      </c>
      <c r="H597" s="127">
        <v>7.9500000000000001E-2</v>
      </c>
      <c r="I597" s="128">
        <v>23.96</v>
      </c>
      <c r="J597" s="128">
        <v>1.9</v>
      </c>
    </row>
    <row r="598" spans="1:10" ht="38.25">
      <c r="A598" s="129" t="s">
        <v>570</v>
      </c>
      <c r="B598" s="130" t="s">
        <v>708</v>
      </c>
      <c r="C598" s="129" t="s">
        <v>209</v>
      </c>
      <c r="D598" s="129" t="s">
        <v>252</v>
      </c>
      <c r="E598" s="227" t="s">
        <v>572</v>
      </c>
      <c r="F598" s="227"/>
      <c r="G598" s="131" t="s">
        <v>241</v>
      </c>
      <c r="H598" s="132">
        <v>1</v>
      </c>
      <c r="I598" s="133">
        <v>30.75</v>
      </c>
      <c r="J598" s="133">
        <v>30.75</v>
      </c>
    </row>
    <row r="599" spans="1:10" ht="38.25">
      <c r="A599" s="129" t="s">
        <v>570</v>
      </c>
      <c r="B599" s="130" t="s">
        <v>709</v>
      </c>
      <c r="C599" s="129" t="s">
        <v>209</v>
      </c>
      <c r="D599" s="129" t="s">
        <v>253</v>
      </c>
      <c r="E599" s="227" t="s">
        <v>572</v>
      </c>
      <c r="F599" s="227"/>
      <c r="G599" s="131" t="s">
        <v>241</v>
      </c>
      <c r="H599" s="132">
        <v>0.04</v>
      </c>
      <c r="I599" s="133">
        <v>21.34</v>
      </c>
      <c r="J599" s="133">
        <v>0.85</v>
      </c>
    </row>
    <row r="600" spans="1:10" ht="38.25">
      <c r="A600" s="129" t="s">
        <v>570</v>
      </c>
      <c r="B600" s="130" t="s">
        <v>696</v>
      </c>
      <c r="C600" s="129" t="s">
        <v>209</v>
      </c>
      <c r="D600" s="129" t="s">
        <v>697</v>
      </c>
      <c r="E600" s="227" t="s">
        <v>572</v>
      </c>
      <c r="F600" s="227"/>
      <c r="G600" s="131" t="s">
        <v>241</v>
      </c>
      <c r="H600" s="132">
        <v>9.4999999999999998E-3</v>
      </c>
      <c r="I600" s="133">
        <v>74.09</v>
      </c>
      <c r="J600" s="133">
        <v>0.7</v>
      </c>
    </row>
    <row r="601" spans="1:10" ht="38.25">
      <c r="A601" s="129" t="s">
        <v>570</v>
      </c>
      <c r="B601" s="130" t="s">
        <v>698</v>
      </c>
      <c r="C601" s="129" t="s">
        <v>209</v>
      </c>
      <c r="D601" s="129" t="s">
        <v>251</v>
      </c>
      <c r="E601" s="227" t="s">
        <v>572</v>
      </c>
      <c r="F601" s="227"/>
      <c r="G601" s="131" t="s">
        <v>241</v>
      </c>
      <c r="H601" s="132">
        <v>8.0000000000000002E-3</v>
      </c>
      <c r="I601" s="133">
        <v>1.87</v>
      </c>
      <c r="J601" s="133">
        <v>0.01</v>
      </c>
    </row>
    <row r="602" spans="1:10" ht="38.25">
      <c r="A602" s="134"/>
      <c r="B602" s="134"/>
      <c r="C602" s="134"/>
      <c r="D602" s="134"/>
      <c r="E602" s="134" t="s">
        <v>575</v>
      </c>
      <c r="F602" s="135">
        <v>2.3199999999999998</v>
      </c>
      <c r="G602" s="134" t="s">
        <v>576</v>
      </c>
      <c r="H602" s="135">
        <v>0</v>
      </c>
      <c r="I602" s="134" t="s">
        <v>577</v>
      </c>
      <c r="J602" s="135">
        <v>2.3199999999999998</v>
      </c>
    </row>
    <row r="603" spans="1:10" ht="38.25">
      <c r="A603" s="134"/>
      <c r="B603" s="134"/>
      <c r="C603" s="134"/>
      <c r="D603" s="134"/>
      <c r="E603" s="134" t="s">
        <v>578</v>
      </c>
      <c r="F603" s="135">
        <v>10.69</v>
      </c>
      <c r="G603" s="134"/>
      <c r="H603" s="222" t="s">
        <v>579</v>
      </c>
      <c r="I603" s="222"/>
      <c r="J603" s="135">
        <v>46.47</v>
      </c>
    </row>
    <row r="604" spans="1:10" ht="26.25" thickBot="1">
      <c r="A604" s="111"/>
      <c r="B604" s="111"/>
      <c r="C604" s="111"/>
      <c r="D604" s="111"/>
      <c r="E604" s="111"/>
      <c r="F604" s="111"/>
      <c r="G604" s="111" t="s">
        <v>580</v>
      </c>
      <c r="H604" s="136">
        <v>1</v>
      </c>
      <c r="I604" s="111" t="s">
        <v>581</v>
      </c>
      <c r="J604" s="112">
        <v>46.47</v>
      </c>
    </row>
    <row r="605" spans="1:10" ht="15.75" thickTop="1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</row>
    <row r="606" spans="1:10" ht="30">
      <c r="A606" s="116" t="s">
        <v>456</v>
      </c>
      <c r="B606" s="117" t="s">
        <v>299</v>
      </c>
      <c r="C606" s="116" t="s">
        <v>300</v>
      </c>
      <c r="D606" s="116" t="s">
        <v>301</v>
      </c>
      <c r="E606" s="212" t="s">
        <v>563</v>
      </c>
      <c r="F606" s="212"/>
      <c r="G606" s="118" t="s">
        <v>302</v>
      </c>
      <c r="H606" s="117" t="s">
        <v>303</v>
      </c>
      <c r="I606" s="117" t="s">
        <v>304</v>
      </c>
      <c r="J606" s="117" t="s">
        <v>306</v>
      </c>
    </row>
    <row r="607" spans="1:10" ht="51">
      <c r="A607" s="119" t="s">
        <v>564</v>
      </c>
      <c r="B607" s="120" t="s">
        <v>457</v>
      </c>
      <c r="C607" s="119" t="s">
        <v>209</v>
      </c>
      <c r="D607" s="119" t="s">
        <v>458</v>
      </c>
      <c r="E607" s="213" t="s">
        <v>666</v>
      </c>
      <c r="F607" s="213"/>
      <c r="G607" s="121" t="s">
        <v>241</v>
      </c>
      <c r="H607" s="122">
        <v>1</v>
      </c>
      <c r="I607" s="123">
        <v>50.28</v>
      </c>
      <c r="J607" s="123">
        <v>50.28</v>
      </c>
    </row>
    <row r="608" spans="1:10" ht="38.25">
      <c r="A608" s="124" t="s">
        <v>566</v>
      </c>
      <c r="B608" s="125" t="s">
        <v>667</v>
      </c>
      <c r="C608" s="124" t="s">
        <v>209</v>
      </c>
      <c r="D608" s="124" t="s">
        <v>242</v>
      </c>
      <c r="E608" s="214" t="s">
        <v>610</v>
      </c>
      <c r="F608" s="214"/>
      <c r="G608" s="126" t="s">
        <v>189</v>
      </c>
      <c r="H608" s="127">
        <v>0.1133</v>
      </c>
      <c r="I608" s="128">
        <v>19.77</v>
      </c>
      <c r="J608" s="128">
        <v>2.23</v>
      </c>
    </row>
    <row r="609" spans="1:10" ht="25.5">
      <c r="A609" s="124" t="s">
        <v>566</v>
      </c>
      <c r="B609" s="125" t="s">
        <v>668</v>
      </c>
      <c r="C609" s="124" t="s">
        <v>209</v>
      </c>
      <c r="D609" s="124" t="s">
        <v>243</v>
      </c>
      <c r="E609" s="214" t="s">
        <v>610</v>
      </c>
      <c r="F609" s="214"/>
      <c r="G609" s="126" t="s">
        <v>189</v>
      </c>
      <c r="H609" s="127">
        <v>0.1133</v>
      </c>
      <c r="I609" s="128">
        <v>23.96</v>
      </c>
      <c r="J609" s="128">
        <v>2.71</v>
      </c>
    </row>
    <row r="610" spans="1:10" ht="38.25">
      <c r="A610" s="129" t="s">
        <v>570</v>
      </c>
      <c r="B610" s="130" t="s">
        <v>710</v>
      </c>
      <c r="C610" s="129" t="s">
        <v>209</v>
      </c>
      <c r="D610" s="129" t="s">
        <v>254</v>
      </c>
      <c r="E610" s="227" t="s">
        <v>572</v>
      </c>
      <c r="F610" s="227"/>
      <c r="G610" s="131" t="s">
        <v>241</v>
      </c>
      <c r="H610" s="132">
        <v>1</v>
      </c>
      <c r="I610" s="133">
        <v>42.47</v>
      </c>
      <c r="J610" s="133">
        <v>42.47</v>
      </c>
    </row>
    <row r="611" spans="1:10" ht="38.25">
      <c r="A611" s="129" t="s">
        <v>570</v>
      </c>
      <c r="B611" s="130" t="s">
        <v>709</v>
      </c>
      <c r="C611" s="129" t="s">
        <v>209</v>
      </c>
      <c r="D611" s="129" t="s">
        <v>253</v>
      </c>
      <c r="E611" s="227" t="s">
        <v>572</v>
      </c>
      <c r="F611" s="227"/>
      <c r="G611" s="131" t="s">
        <v>241</v>
      </c>
      <c r="H611" s="132">
        <v>7.1400000000000005E-2</v>
      </c>
      <c r="I611" s="133">
        <v>21.34</v>
      </c>
      <c r="J611" s="133">
        <v>1.52</v>
      </c>
    </row>
    <row r="612" spans="1:10" ht="38.25">
      <c r="A612" s="129" t="s">
        <v>570</v>
      </c>
      <c r="B612" s="130" t="s">
        <v>696</v>
      </c>
      <c r="C612" s="129" t="s">
        <v>209</v>
      </c>
      <c r="D612" s="129" t="s">
        <v>697</v>
      </c>
      <c r="E612" s="227" t="s">
        <v>572</v>
      </c>
      <c r="F612" s="227"/>
      <c r="G612" s="131" t="s">
        <v>241</v>
      </c>
      <c r="H612" s="132">
        <v>1.7999999999999999E-2</v>
      </c>
      <c r="I612" s="133">
        <v>74.09</v>
      </c>
      <c r="J612" s="133">
        <v>1.33</v>
      </c>
    </row>
    <row r="613" spans="1:10" ht="38.25">
      <c r="A613" s="129" t="s">
        <v>570</v>
      </c>
      <c r="B613" s="130" t="s">
        <v>698</v>
      </c>
      <c r="C613" s="129" t="s">
        <v>209</v>
      </c>
      <c r="D613" s="129" t="s">
        <v>251</v>
      </c>
      <c r="E613" s="227" t="s">
        <v>572</v>
      </c>
      <c r="F613" s="227"/>
      <c r="G613" s="131" t="s">
        <v>241</v>
      </c>
      <c r="H613" s="132">
        <v>1.14E-2</v>
      </c>
      <c r="I613" s="133">
        <v>1.87</v>
      </c>
      <c r="J613" s="133">
        <v>0.02</v>
      </c>
    </row>
    <row r="614" spans="1:10" ht="38.25">
      <c r="A614" s="134"/>
      <c r="B614" s="134"/>
      <c r="C614" s="134"/>
      <c r="D614" s="134"/>
      <c r="E614" s="134" t="s">
        <v>575</v>
      </c>
      <c r="F614" s="135">
        <v>3.31</v>
      </c>
      <c r="G614" s="134" t="s">
        <v>576</v>
      </c>
      <c r="H614" s="135">
        <v>0</v>
      </c>
      <c r="I614" s="134" t="s">
        <v>577</v>
      </c>
      <c r="J614" s="135">
        <v>3.31</v>
      </c>
    </row>
    <row r="615" spans="1:10" ht="38.25">
      <c r="A615" s="134"/>
      <c r="B615" s="134"/>
      <c r="C615" s="134"/>
      <c r="D615" s="134"/>
      <c r="E615" s="134" t="s">
        <v>578</v>
      </c>
      <c r="F615" s="135">
        <v>15.03</v>
      </c>
      <c r="G615" s="134"/>
      <c r="H615" s="222" t="s">
        <v>579</v>
      </c>
      <c r="I615" s="222"/>
      <c r="J615" s="135">
        <v>65.31</v>
      </c>
    </row>
    <row r="616" spans="1:10" ht="26.25" thickBot="1">
      <c r="A616" s="111"/>
      <c r="B616" s="111"/>
      <c r="C616" s="111"/>
      <c r="D616" s="111"/>
      <c r="E616" s="111"/>
      <c r="F616" s="111"/>
      <c r="G616" s="111" t="s">
        <v>580</v>
      </c>
      <c r="H616" s="136">
        <v>1</v>
      </c>
      <c r="I616" s="111" t="s">
        <v>581</v>
      </c>
      <c r="J616" s="112">
        <v>65.31</v>
      </c>
    </row>
    <row r="617" spans="1:10" ht="15.75" thickTop="1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</row>
    <row r="618" spans="1:10" ht="30">
      <c r="A618" s="116" t="s">
        <v>459</v>
      </c>
      <c r="B618" s="117" t="s">
        <v>299</v>
      </c>
      <c r="C618" s="116" t="s">
        <v>300</v>
      </c>
      <c r="D618" s="116" t="s">
        <v>301</v>
      </c>
      <c r="E618" s="212" t="s">
        <v>563</v>
      </c>
      <c r="F618" s="212"/>
      <c r="G618" s="118" t="s">
        <v>302</v>
      </c>
      <c r="H618" s="117" t="s">
        <v>303</v>
      </c>
      <c r="I618" s="117" t="s">
        <v>304</v>
      </c>
      <c r="J618" s="117" t="s">
        <v>306</v>
      </c>
    </row>
    <row r="619" spans="1:10" ht="25.5">
      <c r="A619" s="119" t="s">
        <v>564</v>
      </c>
      <c r="B619" s="120" t="s">
        <v>460</v>
      </c>
      <c r="C619" s="119" t="s">
        <v>183</v>
      </c>
      <c r="D619" s="119" t="s">
        <v>129</v>
      </c>
      <c r="E619" s="213" t="s">
        <v>565</v>
      </c>
      <c r="F619" s="213"/>
      <c r="G619" s="121" t="s">
        <v>393</v>
      </c>
      <c r="H619" s="122">
        <v>1</v>
      </c>
      <c r="I619" s="123">
        <v>10.53</v>
      </c>
      <c r="J619" s="123">
        <v>10.53</v>
      </c>
    </row>
    <row r="620" spans="1:10" ht="38.25">
      <c r="A620" s="124" t="s">
        <v>566</v>
      </c>
      <c r="B620" s="125" t="s">
        <v>654</v>
      </c>
      <c r="C620" s="124" t="s">
        <v>183</v>
      </c>
      <c r="D620" s="124" t="s">
        <v>655</v>
      </c>
      <c r="E620" s="214" t="s">
        <v>565</v>
      </c>
      <c r="F620" s="214"/>
      <c r="G620" s="126" t="s">
        <v>568</v>
      </c>
      <c r="H620" s="127">
        <v>0.18</v>
      </c>
      <c r="I620" s="128">
        <v>23.94</v>
      </c>
      <c r="J620" s="128">
        <v>4.3</v>
      </c>
    </row>
    <row r="621" spans="1:10" ht="38.25">
      <c r="A621" s="124" t="s">
        <v>566</v>
      </c>
      <c r="B621" s="125" t="s">
        <v>652</v>
      </c>
      <c r="C621" s="124" t="s">
        <v>183</v>
      </c>
      <c r="D621" s="124" t="s">
        <v>653</v>
      </c>
      <c r="E621" s="214" t="s">
        <v>565</v>
      </c>
      <c r="F621" s="214"/>
      <c r="G621" s="126" t="s">
        <v>568</v>
      </c>
      <c r="H621" s="127">
        <v>0.18</v>
      </c>
      <c r="I621" s="128">
        <v>19.329999999999998</v>
      </c>
      <c r="J621" s="128">
        <v>3.47</v>
      </c>
    </row>
    <row r="622" spans="1:10" ht="25.5">
      <c r="A622" s="129" t="s">
        <v>570</v>
      </c>
      <c r="B622" s="130" t="s">
        <v>711</v>
      </c>
      <c r="C622" s="129" t="s">
        <v>183</v>
      </c>
      <c r="D622" s="129" t="s">
        <v>712</v>
      </c>
      <c r="E622" s="227" t="s">
        <v>572</v>
      </c>
      <c r="F622" s="227"/>
      <c r="G622" s="131" t="s">
        <v>241</v>
      </c>
      <c r="H622" s="132">
        <v>1</v>
      </c>
      <c r="I622" s="133">
        <v>1.87</v>
      </c>
      <c r="J622" s="133">
        <v>1.87</v>
      </c>
    </row>
    <row r="623" spans="1:10" ht="25.5">
      <c r="A623" s="129" t="s">
        <v>570</v>
      </c>
      <c r="B623" s="130" t="s">
        <v>657</v>
      </c>
      <c r="C623" s="129" t="s">
        <v>183</v>
      </c>
      <c r="D623" s="129" t="s">
        <v>236</v>
      </c>
      <c r="E623" s="227" t="s">
        <v>572</v>
      </c>
      <c r="F623" s="227"/>
      <c r="G623" s="131" t="s">
        <v>237</v>
      </c>
      <c r="H623" s="132">
        <v>0.1066</v>
      </c>
      <c r="I623" s="133">
        <v>7</v>
      </c>
      <c r="J623" s="133">
        <v>0.74</v>
      </c>
    </row>
    <row r="624" spans="1:10" ht="25.5">
      <c r="A624" s="129" t="s">
        <v>570</v>
      </c>
      <c r="B624" s="130" t="s">
        <v>656</v>
      </c>
      <c r="C624" s="129" t="s">
        <v>183</v>
      </c>
      <c r="D624" s="129" t="s">
        <v>235</v>
      </c>
      <c r="E624" s="227" t="s">
        <v>572</v>
      </c>
      <c r="F624" s="227"/>
      <c r="G624" s="131" t="s">
        <v>13</v>
      </c>
      <c r="H624" s="132">
        <v>4.0000000000000001E-3</v>
      </c>
      <c r="I624" s="133">
        <v>38.81</v>
      </c>
      <c r="J624" s="133">
        <v>0.15</v>
      </c>
    </row>
    <row r="625" spans="1:10" ht="38.25">
      <c r="A625" s="134"/>
      <c r="B625" s="134"/>
      <c r="C625" s="134"/>
      <c r="D625" s="134"/>
      <c r="E625" s="134" t="s">
        <v>575</v>
      </c>
      <c r="F625" s="135">
        <v>5.17</v>
      </c>
      <c r="G625" s="134" t="s">
        <v>576</v>
      </c>
      <c r="H625" s="135">
        <v>0</v>
      </c>
      <c r="I625" s="134" t="s">
        <v>577</v>
      </c>
      <c r="J625" s="135">
        <v>5.17</v>
      </c>
    </row>
    <row r="626" spans="1:10" ht="38.25">
      <c r="A626" s="134"/>
      <c r="B626" s="134"/>
      <c r="C626" s="134"/>
      <c r="D626" s="134"/>
      <c r="E626" s="134" t="s">
        <v>578</v>
      </c>
      <c r="F626" s="135">
        <v>3.14</v>
      </c>
      <c r="G626" s="134"/>
      <c r="H626" s="222" t="s">
        <v>579</v>
      </c>
      <c r="I626" s="222"/>
      <c r="J626" s="135">
        <v>13.67</v>
      </c>
    </row>
    <row r="627" spans="1:10" ht="26.25" thickBot="1">
      <c r="A627" s="111"/>
      <c r="B627" s="111"/>
      <c r="C627" s="111"/>
      <c r="D627" s="111"/>
      <c r="E627" s="111"/>
      <c r="F627" s="111"/>
      <c r="G627" s="111" t="s">
        <v>580</v>
      </c>
      <c r="H627" s="136">
        <v>5</v>
      </c>
      <c r="I627" s="111" t="s">
        <v>581</v>
      </c>
      <c r="J627" s="112">
        <v>68.349999999999994</v>
      </c>
    </row>
    <row r="628" spans="1:10" ht="15.75" thickTop="1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</row>
    <row r="629" spans="1:10" ht="30">
      <c r="A629" s="116" t="s">
        <v>461</v>
      </c>
      <c r="B629" s="117" t="s">
        <v>299</v>
      </c>
      <c r="C629" s="116" t="s">
        <v>300</v>
      </c>
      <c r="D629" s="116" t="s">
        <v>301</v>
      </c>
      <c r="E629" s="212" t="s">
        <v>563</v>
      </c>
      <c r="F629" s="212"/>
      <c r="G629" s="118" t="s">
        <v>302</v>
      </c>
      <c r="H629" s="117" t="s">
        <v>303</v>
      </c>
      <c r="I629" s="117" t="s">
        <v>304</v>
      </c>
      <c r="J629" s="117" t="s">
        <v>306</v>
      </c>
    </row>
    <row r="630" spans="1:10" ht="25.5">
      <c r="A630" s="119" t="s">
        <v>564</v>
      </c>
      <c r="B630" s="120" t="s">
        <v>462</v>
      </c>
      <c r="C630" s="119" t="s">
        <v>183</v>
      </c>
      <c r="D630" s="119" t="s">
        <v>130</v>
      </c>
      <c r="E630" s="213" t="s">
        <v>565</v>
      </c>
      <c r="F630" s="213"/>
      <c r="G630" s="121" t="s">
        <v>393</v>
      </c>
      <c r="H630" s="122">
        <v>1</v>
      </c>
      <c r="I630" s="123">
        <v>14.98</v>
      </c>
      <c r="J630" s="123">
        <v>14.98</v>
      </c>
    </row>
    <row r="631" spans="1:10" ht="38.25">
      <c r="A631" s="124" t="s">
        <v>566</v>
      </c>
      <c r="B631" s="125" t="s">
        <v>654</v>
      </c>
      <c r="C631" s="124" t="s">
        <v>183</v>
      </c>
      <c r="D631" s="124" t="s">
        <v>655</v>
      </c>
      <c r="E631" s="214" t="s">
        <v>565</v>
      </c>
      <c r="F631" s="214"/>
      <c r="G631" s="126" t="s">
        <v>568</v>
      </c>
      <c r="H631" s="127">
        <v>0.19</v>
      </c>
      <c r="I631" s="128">
        <v>23.94</v>
      </c>
      <c r="J631" s="128">
        <v>4.54</v>
      </c>
    </row>
    <row r="632" spans="1:10" ht="38.25">
      <c r="A632" s="124" t="s">
        <v>566</v>
      </c>
      <c r="B632" s="125" t="s">
        <v>652</v>
      </c>
      <c r="C632" s="124" t="s">
        <v>183</v>
      </c>
      <c r="D632" s="124" t="s">
        <v>653</v>
      </c>
      <c r="E632" s="214" t="s">
        <v>565</v>
      </c>
      <c r="F632" s="214"/>
      <c r="G632" s="126" t="s">
        <v>568</v>
      </c>
      <c r="H632" s="127">
        <v>0.19</v>
      </c>
      <c r="I632" s="128">
        <v>19.329999999999998</v>
      </c>
      <c r="J632" s="128">
        <v>3.67</v>
      </c>
    </row>
    <row r="633" spans="1:10" ht="25.5">
      <c r="A633" s="129" t="s">
        <v>570</v>
      </c>
      <c r="B633" s="130" t="s">
        <v>657</v>
      </c>
      <c r="C633" s="129" t="s">
        <v>183</v>
      </c>
      <c r="D633" s="129" t="s">
        <v>236</v>
      </c>
      <c r="E633" s="227" t="s">
        <v>572</v>
      </c>
      <c r="F633" s="227"/>
      <c r="G633" s="131" t="s">
        <v>237</v>
      </c>
      <c r="H633" s="132">
        <v>0.14660000000000001</v>
      </c>
      <c r="I633" s="133">
        <v>7</v>
      </c>
      <c r="J633" s="133">
        <v>1.02</v>
      </c>
    </row>
    <row r="634" spans="1:10" ht="25.5">
      <c r="A634" s="129" t="s">
        <v>570</v>
      </c>
      <c r="B634" s="130" t="s">
        <v>656</v>
      </c>
      <c r="C634" s="129" t="s">
        <v>183</v>
      </c>
      <c r="D634" s="129" t="s">
        <v>235</v>
      </c>
      <c r="E634" s="227" t="s">
        <v>572</v>
      </c>
      <c r="F634" s="227"/>
      <c r="G634" s="131" t="s">
        <v>13</v>
      </c>
      <c r="H634" s="132">
        <v>4.0000000000000001E-3</v>
      </c>
      <c r="I634" s="133">
        <v>38.81</v>
      </c>
      <c r="J634" s="133">
        <v>0.15</v>
      </c>
    </row>
    <row r="635" spans="1:10" ht="25.5">
      <c r="A635" s="129" t="s">
        <v>570</v>
      </c>
      <c r="B635" s="130" t="s">
        <v>713</v>
      </c>
      <c r="C635" s="129" t="s">
        <v>183</v>
      </c>
      <c r="D635" s="129" t="s">
        <v>714</v>
      </c>
      <c r="E635" s="227" t="s">
        <v>572</v>
      </c>
      <c r="F635" s="227"/>
      <c r="G635" s="131" t="s">
        <v>241</v>
      </c>
      <c r="H635" s="132">
        <v>1</v>
      </c>
      <c r="I635" s="133">
        <v>5.6</v>
      </c>
      <c r="J635" s="133">
        <v>5.6</v>
      </c>
    </row>
    <row r="636" spans="1:10" ht="38.25">
      <c r="A636" s="134"/>
      <c r="B636" s="134"/>
      <c r="C636" s="134"/>
      <c r="D636" s="134"/>
      <c r="E636" s="134" t="s">
        <v>575</v>
      </c>
      <c r="F636" s="135">
        <v>5.47</v>
      </c>
      <c r="G636" s="134" t="s">
        <v>576</v>
      </c>
      <c r="H636" s="135">
        <v>0</v>
      </c>
      <c r="I636" s="134" t="s">
        <v>577</v>
      </c>
      <c r="J636" s="135">
        <v>5.47</v>
      </c>
    </row>
    <row r="637" spans="1:10" ht="38.25">
      <c r="A637" s="134"/>
      <c r="B637" s="134"/>
      <c r="C637" s="134"/>
      <c r="D637" s="134"/>
      <c r="E637" s="134" t="s">
        <v>578</v>
      </c>
      <c r="F637" s="135">
        <v>4.47</v>
      </c>
      <c r="G637" s="134"/>
      <c r="H637" s="222" t="s">
        <v>579</v>
      </c>
      <c r="I637" s="222"/>
      <c r="J637" s="135">
        <v>19.45</v>
      </c>
    </row>
    <row r="638" spans="1:10" ht="26.25" thickBot="1">
      <c r="A638" s="111"/>
      <c r="B638" s="111"/>
      <c r="C638" s="111"/>
      <c r="D638" s="111"/>
      <c r="E638" s="111"/>
      <c r="F638" s="111"/>
      <c r="G638" s="111" t="s">
        <v>580</v>
      </c>
      <c r="H638" s="136">
        <v>6</v>
      </c>
      <c r="I638" s="111" t="s">
        <v>581</v>
      </c>
      <c r="J638" s="112">
        <v>116.7</v>
      </c>
    </row>
    <row r="639" spans="1:10" ht="15.75" thickTop="1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</row>
    <row r="640" spans="1:10" ht="30">
      <c r="A640" s="116" t="s">
        <v>463</v>
      </c>
      <c r="B640" s="117" t="s">
        <v>299</v>
      </c>
      <c r="C640" s="116" t="s">
        <v>300</v>
      </c>
      <c r="D640" s="116" t="s">
        <v>301</v>
      </c>
      <c r="E640" s="212" t="s">
        <v>563</v>
      </c>
      <c r="F640" s="212"/>
      <c r="G640" s="118" t="s">
        <v>302</v>
      </c>
      <c r="H640" s="117" t="s">
        <v>303</v>
      </c>
      <c r="I640" s="117" t="s">
        <v>304</v>
      </c>
      <c r="J640" s="117" t="s">
        <v>306</v>
      </c>
    </row>
    <row r="641" spans="1:10" ht="25.5">
      <c r="A641" s="119" t="s">
        <v>564</v>
      </c>
      <c r="B641" s="120" t="s">
        <v>464</v>
      </c>
      <c r="C641" s="119" t="s">
        <v>183</v>
      </c>
      <c r="D641" s="119" t="s">
        <v>131</v>
      </c>
      <c r="E641" s="213" t="s">
        <v>565</v>
      </c>
      <c r="F641" s="213"/>
      <c r="G641" s="121" t="s">
        <v>132</v>
      </c>
      <c r="H641" s="122">
        <v>1</v>
      </c>
      <c r="I641" s="123">
        <v>18.03</v>
      </c>
      <c r="J641" s="123">
        <v>18.03</v>
      </c>
    </row>
    <row r="642" spans="1:10" ht="38.25">
      <c r="A642" s="124" t="s">
        <v>566</v>
      </c>
      <c r="B642" s="125" t="s">
        <v>652</v>
      </c>
      <c r="C642" s="124" t="s">
        <v>183</v>
      </c>
      <c r="D642" s="124" t="s">
        <v>653</v>
      </c>
      <c r="E642" s="214" t="s">
        <v>565</v>
      </c>
      <c r="F642" s="214"/>
      <c r="G642" s="126" t="s">
        <v>568</v>
      </c>
      <c r="H642" s="127">
        <v>0.33900000000000002</v>
      </c>
      <c r="I642" s="128">
        <v>19.329999999999998</v>
      </c>
      <c r="J642" s="128">
        <v>6.55</v>
      </c>
    </row>
    <row r="643" spans="1:10" ht="38.25">
      <c r="A643" s="124" t="s">
        <v>566</v>
      </c>
      <c r="B643" s="125" t="s">
        <v>654</v>
      </c>
      <c r="C643" s="124" t="s">
        <v>183</v>
      </c>
      <c r="D643" s="124" t="s">
        <v>655</v>
      </c>
      <c r="E643" s="214" t="s">
        <v>565</v>
      </c>
      <c r="F643" s="214"/>
      <c r="G643" s="126" t="s">
        <v>568</v>
      </c>
      <c r="H643" s="127">
        <v>0.189</v>
      </c>
      <c r="I643" s="128">
        <v>23.94</v>
      </c>
      <c r="J643" s="128">
        <v>4.5199999999999996</v>
      </c>
    </row>
    <row r="644" spans="1:10" ht="25.5">
      <c r="A644" s="129" t="s">
        <v>570</v>
      </c>
      <c r="B644" s="130" t="s">
        <v>715</v>
      </c>
      <c r="C644" s="129" t="s">
        <v>183</v>
      </c>
      <c r="D644" s="129" t="s">
        <v>716</v>
      </c>
      <c r="E644" s="227" t="s">
        <v>572</v>
      </c>
      <c r="F644" s="227"/>
      <c r="G644" s="131" t="s">
        <v>46</v>
      </c>
      <c r="H644" s="132">
        <v>1.01</v>
      </c>
      <c r="I644" s="133">
        <v>6.86</v>
      </c>
      <c r="J644" s="133">
        <v>6.92</v>
      </c>
    </row>
    <row r="645" spans="1:10" ht="25.5">
      <c r="A645" s="129" t="s">
        <v>570</v>
      </c>
      <c r="B645" s="130" t="s">
        <v>657</v>
      </c>
      <c r="C645" s="129" t="s">
        <v>183</v>
      </c>
      <c r="D645" s="129" t="s">
        <v>236</v>
      </c>
      <c r="E645" s="227" t="s">
        <v>572</v>
      </c>
      <c r="F645" s="227"/>
      <c r="G645" s="131" t="s">
        <v>237</v>
      </c>
      <c r="H645" s="132">
        <v>5.0000000000000001E-3</v>
      </c>
      <c r="I645" s="133">
        <v>7</v>
      </c>
      <c r="J645" s="133">
        <v>0.03</v>
      </c>
    </row>
    <row r="646" spans="1:10" ht="25.5">
      <c r="A646" s="129" t="s">
        <v>570</v>
      </c>
      <c r="B646" s="130" t="s">
        <v>656</v>
      </c>
      <c r="C646" s="129" t="s">
        <v>183</v>
      </c>
      <c r="D646" s="129" t="s">
        <v>235</v>
      </c>
      <c r="E646" s="227" t="s">
        <v>572</v>
      </c>
      <c r="F646" s="227"/>
      <c r="G646" s="131" t="s">
        <v>13</v>
      </c>
      <c r="H646" s="132">
        <v>2.9999999999999997E-4</v>
      </c>
      <c r="I646" s="133">
        <v>38.81</v>
      </c>
      <c r="J646" s="133">
        <v>0.01</v>
      </c>
    </row>
    <row r="647" spans="1:10" ht="38.25">
      <c r="A647" s="134"/>
      <c r="B647" s="134"/>
      <c r="C647" s="134"/>
      <c r="D647" s="134"/>
      <c r="E647" s="134" t="s">
        <v>575</v>
      </c>
      <c r="F647" s="135">
        <v>7.26</v>
      </c>
      <c r="G647" s="134" t="s">
        <v>576</v>
      </c>
      <c r="H647" s="135">
        <v>0</v>
      </c>
      <c r="I647" s="134" t="s">
        <v>577</v>
      </c>
      <c r="J647" s="135">
        <v>7.26</v>
      </c>
    </row>
    <row r="648" spans="1:10" ht="38.25">
      <c r="A648" s="134"/>
      <c r="B648" s="134"/>
      <c r="C648" s="134"/>
      <c r="D648" s="134"/>
      <c r="E648" s="134" t="s">
        <v>578</v>
      </c>
      <c r="F648" s="135">
        <v>5.39</v>
      </c>
      <c r="G648" s="134"/>
      <c r="H648" s="222" t="s">
        <v>579</v>
      </c>
      <c r="I648" s="222"/>
      <c r="J648" s="135">
        <v>23.42</v>
      </c>
    </row>
    <row r="649" spans="1:10" ht="26.25" thickBot="1">
      <c r="A649" s="111"/>
      <c r="B649" s="111"/>
      <c r="C649" s="111"/>
      <c r="D649" s="111"/>
      <c r="E649" s="111"/>
      <c r="F649" s="111"/>
      <c r="G649" s="111" t="s">
        <v>580</v>
      </c>
      <c r="H649" s="136">
        <v>7</v>
      </c>
      <c r="I649" s="111" t="s">
        <v>581</v>
      </c>
      <c r="J649" s="112">
        <v>163.94</v>
      </c>
    </row>
    <row r="650" spans="1:10" ht="15.75" thickTop="1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</row>
    <row r="651" spans="1:10" ht="30">
      <c r="A651" s="116" t="s">
        <v>465</v>
      </c>
      <c r="B651" s="117" t="s">
        <v>299</v>
      </c>
      <c r="C651" s="116" t="s">
        <v>300</v>
      </c>
      <c r="D651" s="116" t="s">
        <v>301</v>
      </c>
      <c r="E651" s="212" t="s">
        <v>563</v>
      </c>
      <c r="F651" s="212"/>
      <c r="G651" s="118" t="s">
        <v>302</v>
      </c>
      <c r="H651" s="117" t="s">
        <v>303</v>
      </c>
      <c r="I651" s="117" t="s">
        <v>304</v>
      </c>
      <c r="J651" s="117" t="s">
        <v>306</v>
      </c>
    </row>
    <row r="652" spans="1:10" ht="25.5">
      <c r="A652" s="119" t="s">
        <v>564</v>
      </c>
      <c r="B652" s="120" t="s">
        <v>466</v>
      </c>
      <c r="C652" s="119" t="s">
        <v>183</v>
      </c>
      <c r="D652" s="119" t="s">
        <v>133</v>
      </c>
      <c r="E652" s="213" t="s">
        <v>565</v>
      </c>
      <c r="F652" s="213"/>
      <c r="G652" s="121" t="s">
        <v>132</v>
      </c>
      <c r="H652" s="122">
        <v>1</v>
      </c>
      <c r="I652" s="123">
        <v>20.95</v>
      </c>
      <c r="J652" s="123">
        <v>20.95</v>
      </c>
    </row>
    <row r="653" spans="1:10" ht="38.25">
      <c r="A653" s="124" t="s">
        <v>566</v>
      </c>
      <c r="B653" s="125" t="s">
        <v>652</v>
      </c>
      <c r="C653" s="124" t="s">
        <v>183</v>
      </c>
      <c r="D653" s="124" t="s">
        <v>653</v>
      </c>
      <c r="E653" s="214" t="s">
        <v>565</v>
      </c>
      <c r="F653" s="214"/>
      <c r="G653" s="126" t="s">
        <v>568</v>
      </c>
      <c r="H653" s="127">
        <v>0.37</v>
      </c>
      <c r="I653" s="128">
        <v>19.329999999999998</v>
      </c>
      <c r="J653" s="128">
        <v>7.15</v>
      </c>
    </row>
    <row r="654" spans="1:10" ht="38.25">
      <c r="A654" s="124" t="s">
        <v>566</v>
      </c>
      <c r="B654" s="125" t="s">
        <v>654</v>
      </c>
      <c r="C654" s="124" t="s">
        <v>183</v>
      </c>
      <c r="D654" s="124" t="s">
        <v>655</v>
      </c>
      <c r="E654" s="214" t="s">
        <v>565</v>
      </c>
      <c r="F654" s="214"/>
      <c r="G654" s="126" t="s">
        <v>568</v>
      </c>
      <c r="H654" s="127">
        <v>0.22</v>
      </c>
      <c r="I654" s="128">
        <v>23.94</v>
      </c>
      <c r="J654" s="128">
        <v>5.26</v>
      </c>
    </row>
    <row r="655" spans="1:10" ht="25.5">
      <c r="A655" s="129" t="s">
        <v>570</v>
      </c>
      <c r="B655" s="130" t="s">
        <v>717</v>
      </c>
      <c r="C655" s="129" t="s">
        <v>183</v>
      </c>
      <c r="D655" s="129" t="s">
        <v>718</v>
      </c>
      <c r="E655" s="227" t="s">
        <v>572</v>
      </c>
      <c r="F655" s="227"/>
      <c r="G655" s="131" t="s">
        <v>46</v>
      </c>
      <c r="H655" s="132">
        <v>1.01</v>
      </c>
      <c r="I655" s="133">
        <v>8.41</v>
      </c>
      <c r="J655" s="133">
        <v>8.49</v>
      </c>
    </row>
    <row r="656" spans="1:10" ht="25.5">
      <c r="A656" s="129" t="s">
        <v>570</v>
      </c>
      <c r="B656" s="130" t="s">
        <v>657</v>
      </c>
      <c r="C656" s="129" t="s">
        <v>183</v>
      </c>
      <c r="D656" s="129" t="s">
        <v>236</v>
      </c>
      <c r="E656" s="227" t="s">
        <v>572</v>
      </c>
      <c r="F656" s="227"/>
      <c r="G656" s="131" t="s">
        <v>237</v>
      </c>
      <c r="H656" s="132">
        <v>7.0000000000000001E-3</v>
      </c>
      <c r="I656" s="133">
        <v>7</v>
      </c>
      <c r="J656" s="133">
        <v>0.04</v>
      </c>
    </row>
    <row r="657" spans="1:10" ht="25.5">
      <c r="A657" s="129" t="s">
        <v>570</v>
      </c>
      <c r="B657" s="130" t="s">
        <v>656</v>
      </c>
      <c r="C657" s="129" t="s">
        <v>183</v>
      </c>
      <c r="D657" s="129" t="s">
        <v>235</v>
      </c>
      <c r="E657" s="227" t="s">
        <v>572</v>
      </c>
      <c r="F657" s="227"/>
      <c r="G657" s="131" t="s">
        <v>13</v>
      </c>
      <c r="H657" s="132">
        <v>2.9999999999999997E-4</v>
      </c>
      <c r="I657" s="133">
        <v>38.81</v>
      </c>
      <c r="J657" s="133">
        <v>0.01</v>
      </c>
    </row>
    <row r="658" spans="1:10" ht="38.25">
      <c r="A658" s="134"/>
      <c r="B658" s="134"/>
      <c r="C658" s="134"/>
      <c r="D658" s="134"/>
      <c r="E658" s="134" t="s">
        <v>575</v>
      </c>
      <c r="F658" s="135">
        <v>8.15</v>
      </c>
      <c r="G658" s="134" t="s">
        <v>576</v>
      </c>
      <c r="H658" s="135">
        <v>0</v>
      </c>
      <c r="I658" s="134" t="s">
        <v>577</v>
      </c>
      <c r="J658" s="135">
        <v>8.15</v>
      </c>
    </row>
    <row r="659" spans="1:10" ht="38.25">
      <c r="A659" s="134"/>
      <c r="B659" s="134"/>
      <c r="C659" s="134"/>
      <c r="D659" s="134"/>
      <c r="E659" s="134" t="s">
        <v>578</v>
      </c>
      <c r="F659" s="135">
        <v>6.26</v>
      </c>
      <c r="G659" s="134"/>
      <c r="H659" s="222" t="s">
        <v>579</v>
      </c>
      <c r="I659" s="222"/>
      <c r="J659" s="135">
        <v>27.21</v>
      </c>
    </row>
    <row r="660" spans="1:10" ht="26.25" thickBot="1">
      <c r="A660" s="111"/>
      <c r="B660" s="111"/>
      <c r="C660" s="111"/>
      <c r="D660" s="111"/>
      <c r="E660" s="111"/>
      <c r="F660" s="111"/>
      <c r="G660" s="111" t="s">
        <v>580</v>
      </c>
      <c r="H660" s="136">
        <v>18</v>
      </c>
      <c r="I660" s="111" t="s">
        <v>581</v>
      </c>
      <c r="J660" s="112">
        <v>489.78</v>
      </c>
    </row>
    <row r="661" spans="1:10" ht="15.75" thickTop="1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</row>
    <row r="662" spans="1:10" ht="30">
      <c r="A662" s="116" t="s">
        <v>467</v>
      </c>
      <c r="B662" s="117" t="s">
        <v>299</v>
      </c>
      <c r="C662" s="116" t="s">
        <v>300</v>
      </c>
      <c r="D662" s="116" t="s">
        <v>301</v>
      </c>
      <c r="E662" s="212" t="s">
        <v>563</v>
      </c>
      <c r="F662" s="212"/>
      <c r="G662" s="118" t="s">
        <v>302</v>
      </c>
      <c r="H662" s="117" t="s">
        <v>303</v>
      </c>
      <c r="I662" s="117" t="s">
        <v>304</v>
      </c>
      <c r="J662" s="117" t="s">
        <v>306</v>
      </c>
    </row>
    <row r="663" spans="1:10" ht="25.5">
      <c r="A663" s="119" t="s">
        <v>564</v>
      </c>
      <c r="B663" s="120" t="s">
        <v>468</v>
      </c>
      <c r="C663" s="119" t="s">
        <v>183</v>
      </c>
      <c r="D663" s="119" t="s">
        <v>134</v>
      </c>
      <c r="E663" s="213" t="s">
        <v>565</v>
      </c>
      <c r="F663" s="213"/>
      <c r="G663" s="121" t="s">
        <v>132</v>
      </c>
      <c r="H663" s="122">
        <v>1</v>
      </c>
      <c r="I663" s="123">
        <v>34.049999999999997</v>
      </c>
      <c r="J663" s="123">
        <v>34.049999999999997</v>
      </c>
    </row>
    <row r="664" spans="1:10" ht="38.25">
      <c r="A664" s="124" t="s">
        <v>566</v>
      </c>
      <c r="B664" s="125" t="s">
        <v>654</v>
      </c>
      <c r="C664" s="124" t="s">
        <v>183</v>
      </c>
      <c r="D664" s="124" t="s">
        <v>655</v>
      </c>
      <c r="E664" s="214" t="s">
        <v>565</v>
      </c>
      <c r="F664" s="214"/>
      <c r="G664" s="126" t="s">
        <v>568</v>
      </c>
      <c r="H664" s="127">
        <v>0.27900000000000003</v>
      </c>
      <c r="I664" s="128">
        <v>23.94</v>
      </c>
      <c r="J664" s="128">
        <v>6.67</v>
      </c>
    </row>
    <row r="665" spans="1:10" ht="38.25">
      <c r="A665" s="124" t="s">
        <v>566</v>
      </c>
      <c r="B665" s="125" t="s">
        <v>652</v>
      </c>
      <c r="C665" s="124" t="s">
        <v>183</v>
      </c>
      <c r="D665" s="124" t="s">
        <v>653</v>
      </c>
      <c r="E665" s="214" t="s">
        <v>565</v>
      </c>
      <c r="F665" s="214"/>
      <c r="G665" s="126" t="s">
        <v>568</v>
      </c>
      <c r="H665" s="127">
        <v>0.52900000000000003</v>
      </c>
      <c r="I665" s="128">
        <v>19.329999999999998</v>
      </c>
      <c r="J665" s="128">
        <v>10.220000000000001</v>
      </c>
    </row>
    <row r="666" spans="1:10" ht="25.5">
      <c r="A666" s="129" t="s">
        <v>570</v>
      </c>
      <c r="B666" s="130" t="s">
        <v>656</v>
      </c>
      <c r="C666" s="129" t="s">
        <v>183</v>
      </c>
      <c r="D666" s="129" t="s">
        <v>235</v>
      </c>
      <c r="E666" s="227" t="s">
        <v>572</v>
      </c>
      <c r="F666" s="227"/>
      <c r="G666" s="131" t="s">
        <v>13</v>
      </c>
      <c r="H666" s="132">
        <v>2.9999999999999997E-4</v>
      </c>
      <c r="I666" s="133">
        <v>38.81</v>
      </c>
      <c r="J666" s="133">
        <v>0.01</v>
      </c>
    </row>
    <row r="667" spans="1:10" ht="25.5">
      <c r="A667" s="129" t="s">
        <v>570</v>
      </c>
      <c r="B667" s="130" t="s">
        <v>657</v>
      </c>
      <c r="C667" s="129" t="s">
        <v>183</v>
      </c>
      <c r="D667" s="129" t="s">
        <v>236</v>
      </c>
      <c r="E667" s="227" t="s">
        <v>572</v>
      </c>
      <c r="F667" s="227"/>
      <c r="G667" s="131" t="s">
        <v>237</v>
      </c>
      <c r="H667" s="132">
        <v>8.9999999999999993E-3</v>
      </c>
      <c r="I667" s="133">
        <v>7</v>
      </c>
      <c r="J667" s="133">
        <v>0.06</v>
      </c>
    </row>
    <row r="668" spans="1:10" ht="25.5">
      <c r="A668" s="129" t="s">
        <v>570</v>
      </c>
      <c r="B668" s="130" t="s">
        <v>719</v>
      </c>
      <c r="C668" s="129" t="s">
        <v>183</v>
      </c>
      <c r="D668" s="129" t="s">
        <v>720</v>
      </c>
      <c r="E668" s="227" t="s">
        <v>572</v>
      </c>
      <c r="F668" s="227"/>
      <c r="G668" s="131" t="s">
        <v>46</v>
      </c>
      <c r="H668" s="132">
        <v>1.01</v>
      </c>
      <c r="I668" s="133">
        <v>16.93</v>
      </c>
      <c r="J668" s="133">
        <v>17.09</v>
      </c>
    </row>
    <row r="669" spans="1:10" ht="38.25">
      <c r="A669" s="134"/>
      <c r="B669" s="134"/>
      <c r="C669" s="134"/>
      <c r="D669" s="134"/>
      <c r="E669" s="134" t="s">
        <v>575</v>
      </c>
      <c r="F669" s="135">
        <v>11.06</v>
      </c>
      <c r="G669" s="134" t="s">
        <v>576</v>
      </c>
      <c r="H669" s="135">
        <v>0</v>
      </c>
      <c r="I669" s="134" t="s">
        <v>577</v>
      </c>
      <c r="J669" s="135">
        <v>11.06</v>
      </c>
    </row>
    <row r="670" spans="1:10" ht="38.25">
      <c r="A670" s="134"/>
      <c r="B670" s="134"/>
      <c r="C670" s="134"/>
      <c r="D670" s="134"/>
      <c r="E670" s="134" t="s">
        <v>578</v>
      </c>
      <c r="F670" s="135">
        <v>10.18</v>
      </c>
      <c r="G670" s="134"/>
      <c r="H670" s="222" t="s">
        <v>579</v>
      </c>
      <c r="I670" s="222"/>
      <c r="J670" s="135">
        <v>44.23</v>
      </c>
    </row>
    <row r="671" spans="1:10" ht="26.25" thickBot="1">
      <c r="A671" s="111"/>
      <c r="B671" s="111"/>
      <c r="C671" s="111"/>
      <c r="D671" s="111"/>
      <c r="E671" s="111"/>
      <c r="F671" s="111"/>
      <c r="G671" s="111" t="s">
        <v>580</v>
      </c>
      <c r="H671" s="136">
        <v>18</v>
      </c>
      <c r="I671" s="111" t="s">
        <v>581</v>
      </c>
      <c r="J671" s="112">
        <v>796.14</v>
      </c>
    </row>
    <row r="672" spans="1:10" ht="15.75" thickTop="1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</row>
    <row r="673" spans="1:10" ht="30">
      <c r="A673" s="116" t="s">
        <v>469</v>
      </c>
      <c r="B673" s="117" t="s">
        <v>299</v>
      </c>
      <c r="C673" s="116" t="s">
        <v>300</v>
      </c>
      <c r="D673" s="116" t="s">
        <v>301</v>
      </c>
      <c r="E673" s="212" t="s">
        <v>563</v>
      </c>
      <c r="F673" s="212"/>
      <c r="G673" s="118" t="s">
        <v>302</v>
      </c>
      <c r="H673" s="117" t="s">
        <v>303</v>
      </c>
      <c r="I673" s="117" t="s">
        <v>304</v>
      </c>
      <c r="J673" s="117" t="s">
        <v>306</v>
      </c>
    </row>
    <row r="674" spans="1:10" ht="25.5">
      <c r="A674" s="119" t="s">
        <v>564</v>
      </c>
      <c r="B674" s="120" t="s">
        <v>470</v>
      </c>
      <c r="C674" s="119" t="s">
        <v>183</v>
      </c>
      <c r="D674" s="119" t="s">
        <v>135</v>
      </c>
      <c r="E674" s="213" t="s">
        <v>565</v>
      </c>
      <c r="F674" s="213"/>
      <c r="G674" s="121" t="s">
        <v>132</v>
      </c>
      <c r="H674" s="122">
        <v>1</v>
      </c>
      <c r="I674" s="123">
        <v>51.88</v>
      </c>
      <c r="J674" s="123">
        <v>51.88</v>
      </c>
    </row>
    <row r="675" spans="1:10" ht="38.25">
      <c r="A675" s="124" t="s">
        <v>566</v>
      </c>
      <c r="B675" s="125" t="s">
        <v>654</v>
      </c>
      <c r="C675" s="124" t="s">
        <v>183</v>
      </c>
      <c r="D675" s="124" t="s">
        <v>655</v>
      </c>
      <c r="E675" s="214" t="s">
        <v>565</v>
      </c>
      <c r="F675" s="214"/>
      <c r="G675" s="126" t="s">
        <v>568</v>
      </c>
      <c r="H675" s="127">
        <v>0.373</v>
      </c>
      <c r="I675" s="128">
        <v>23.94</v>
      </c>
      <c r="J675" s="128">
        <v>8.92</v>
      </c>
    </row>
    <row r="676" spans="1:10" ht="38.25">
      <c r="A676" s="124" t="s">
        <v>566</v>
      </c>
      <c r="B676" s="125" t="s">
        <v>652</v>
      </c>
      <c r="C676" s="124" t="s">
        <v>183</v>
      </c>
      <c r="D676" s="124" t="s">
        <v>653</v>
      </c>
      <c r="E676" s="214" t="s">
        <v>565</v>
      </c>
      <c r="F676" s="214"/>
      <c r="G676" s="126" t="s">
        <v>568</v>
      </c>
      <c r="H676" s="127">
        <v>0.623</v>
      </c>
      <c r="I676" s="128">
        <v>19.329999999999998</v>
      </c>
      <c r="J676" s="128">
        <v>12.04</v>
      </c>
    </row>
    <row r="677" spans="1:10" ht="25.5">
      <c r="A677" s="129" t="s">
        <v>570</v>
      </c>
      <c r="B677" s="130" t="s">
        <v>721</v>
      </c>
      <c r="C677" s="129" t="s">
        <v>183</v>
      </c>
      <c r="D677" s="129" t="s">
        <v>255</v>
      </c>
      <c r="E677" s="227" t="s">
        <v>572</v>
      </c>
      <c r="F677" s="227"/>
      <c r="G677" s="131" t="s">
        <v>46</v>
      </c>
      <c r="H677" s="132">
        <v>1.01</v>
      </c>
      <c r="I677" s="133">
        <v>30.5</v>
      </c>
      <c r="J677" s="133">
        <v>30.8</v>
      </c>
    </row>
    <row r="678" spans="1:10" ht="25.5">
      <c r="A678" s="129" t="s">
        <v>570</v>
      </c>
      <c r="B678" s="130" t="s">
        <v>656</v>
      </c>
      <c r="C678" s="129" t="s">
        <v>183</v>
      </c>
      <c r="D678" s="129" t="s">
        <v>235</v>
      </c>
      <c r="E678" s="227" t="s">
        <v>572</v>
      </c>
      <c r="F678" s="227"/>
      <c r="G678" s="131" t="s">
        <v>13</v>
      </c>
      <c r="H678" s="132">
        <v>5.0000000000000001E-4</v>
      </c>
      <c r="I678" s="133">
        <v>38.81</v>
      </c>
      <c r="J678" s="133">
        <v>0.01</v>
      </c>
    </row>
    <row r="679" spans="1:10" ht="25.5">
      <c r="A679" s="129" t="s">
        <v>570</v>
      </c>
      <c r="B679" s="130" t="s">
        <v>657</v>
      </c>
      <c r="C679" s="129" t="s">
        <v>183</v>
      </c>
      <c r="D679" s="129" t="s">
        <v>236</v>
      </c>
      <c r="E679" s="227" t="s">
        <v>572</v>
      </c>
      <c r="F679" s="227"/>
      <c r="G679" s="131" t="s">
        <v>237</v>
      </c>
      <c r="H679" s="132">
        <v>1.6E-2</v>
      </c>
      <c r="I679" s="133">
        <v>7</v>
      </c>
      <c r="J679" s="133">
        <v>0.11</v>
      </c>
    </row>
    <row r="680" spans="1:10" ht="38.25">
      <c r="A680" s="134"/>
      <c r="B680" s="134"/>
      <c r="C680" s="134"/>
      <c r="D680" s="134"/>
      <c r="E680" s="134" t="s">
        <v>575</v>
      </c>
      <c r="F680" s="135">
        <v>13.77</v>
      </c>
      <c r="G680" s="134" t="s">
        <v>576</v>
      </c>
      <c r="H680" s="135">
        <v>0</v>
      </c>
      <c r="I680" s="134" t="s">
        <v>577</v>
      </c>
      <c r="J680" s="135">
        <v>13.77</v>
      </c>
    </row>
    <row r="681" spans="1:10" ht="38.25">
      <c r="A681" s="134"/>
      <c r="B681" s="134"/>
      <c r="C681" s="134"/>
      <c r="D681" s="134"/>
      <c r="E681" s="134" t="s">
        <v>578</v>
      </c>
      <c r="F681" s="135">
        <v>15.51</v>
      </c>
      <c r="G681" s="134"/>
      <c r="H681" s="222" t="s">
        <v>579</v>
      </c>
      <c r="I681" s="222"/>
      <c r="J681" s="135">
        <v>67.39</v>
      </c>
    </row>
    <row r="682" spans="1:10" ht="26.25" thickBot="1">
      <c r="A682" s="111"/>
      <c r="B682" s="111"/>
      <c r="C682" s="111"/>
      <c r="D682" s="111"/>
      <c r="E682" s="111"/>
      <c r="F682" s="111"/>
      <c r="G682" s="111" t="s">
        <v>580</v>
      </c>
      <c r="H682" s="136">
        <v>6</v>
      </c>
      <c r="I682" s="111" t="s">
        <v>581</v>
      </c>
      <c r="J682" s="112">
        <v>404.34</v>
      </c>
    </row>
    <row r="683" spans="1:10" ht="15.75" thickTop="1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</row>
    <row r="684" spans="1:10" ht="30">
      <c r="A684" s="116" t="s">
        <v>471</v>
      </c>
      <c r="B684" s="117" t="s">
        <v>299</v>
      </c>
      <c r="C684" s="116" t="s">
        <v>300</v>
      </c>
      <c r="D684" s="116" t="s">
        <v>301</v>
      </c>
      <c r="E684" s="212" t="s">
        <v>563</v>
      </c>
      <c r="F684" s="212"/>
      <c r="G684" s="118" t="s">
        <v>302</v>
      </c>
      <c r="H684" s="117" t="s">
        <v>303</v>
      </c>
      <c r="I684" s="117" t="s">
        <v>304</v>
      </c>
      <c r="J684" s="117" t="s">
        <v>306</v>
      </c>
    </row>
    <row r="685" spans="1:10" ht="25.5">
      <c r="A685" s="119" t="s">
        <v>564</v>
      </c>
      <c r="B685" s="120" t="s">
        <v>472</v>
      </c>
      <c r="C685" s="119" t="s">
        <v>183</v>
      </c>
      <c r="D685" s="119" t="s">
        <v>123</v>
      </c>
      <c r="E685" s="213" t="s">
        <v>565</v>
      </c>
      <c r="F685" s="213"/>
      <c r="G685" s="121" t="s">
        <v>393</v>
      </c>
      <c r="H685" s="122">
        <v>1</v>
      </c>
      <c r="I685" s="123">
        <v>2553.16</v>
      </c>
      <c r="J685" s="123">
        <v>2553.16</v>
      </c>
    </row>
    <row r="686" spans="1:10" ht="38.25">
      <c r="A686" s="124" t="s">
        <v>566</v>
      </c>
      <c r="B686" s="125" t="s">
        <v>654</v>
      </c>
      <c r="C686" s="124" t="s">
        <v>183</v>
      </c>
      <c r="D686" s="124" t="s">
        <v>655</v>
      </c>
      <c r="E686" s="214" t="s">
        <v>565</v>
      </c>
      <c r="F686" s="214"/>
      <c r="G686" s="126" t="s">
        <v>568</v>
      </c>
      <c r="H686" s="127">
        <v>8</v>
      </c>
      <c r="I686" s="128">
        <v>23.94</v>
      </c>
      <c r="J686" s="128">
        <v>191.52</v>
      </c>
    </row>
    <row r="687" spans="1:10" ht="38.25">
      <c r="A687" s="124" t="s">
        <v>566</v>
      </c>
      <c r="B687" s="125" t="s">
        <v>652</v>
      </c>
      <c r="C687" s="124" t="s">
        <v>183</v>
      </c>
      <c r="D687" s="124" t="s">
        <v>653</v>
      </c>
      <c r="E687" s="214" t="s">
        <v>565</v>
      </c>
      <c r="F687" s="214"/>
      <c r="G687" s="126" t="s">
        <v>568</v>
      </c>
      <c r="H687" s="127">
        <v>8</v>
      </c>
      <c r="I687" s="128">
        <v>19.329999999999998</v>
      </c>
      <c r="J687" s="128">
        <v>154.63999999999999</v>
      </c>
    </row>
    <row r="688" spans="1:10" ht="25.5">
      <c r="A688" s="129" t="s">
        <v>570</v>
      </c>
      <c r="B688" s="130" t="s">
        <v>685</v>
      </c>
      <c r="C688" s="129" t="s">
        <v>183</v>
      </c>
      <c r="D688" s="129" t="s">
        <v>250</v>
      </c>
      <c r="E688" s="227" t="s">
        <v>572</v>
      </c>
      <c r="F688" s="227"/>
      <c r="G688" s="131" t="s">
        <v>46</v>
      </c>
      <c r="H688" s="132">
        <v>3.03</v>
      </c>
      <c r="I688" s="133">
        <v>0.38</v>
      </c>
      <c r="J688" s="133">
        <v>1.1499999999999999</v>
      </c>
    </row>
    <row r="689" spans="1:10" ht="25.5">
      <c r="A689" s="129" t="s">
        <v>570</v>
      </c>
      <c r="B689" s="130" t="s">
        <v>722</v>
      </c>
      <c r="C689" s="129" t="s">
        <v>183</v>
      </c>
      <c r="D689" s="129" t="s">
        <v>256</v>
      </c>
      <c r="E689" s="227" t="s">
        <v>572</v>
      </c>
      <c r="F689" s="227"/>
      <c r="G689" s="131" t="s">
        <v>241</v>
      </c>
      <c r="H689" s="132">
        <v>4</v>
      </c>
      <c r="I689" s="133">
        <v>31.7</v>
      </c>
      <c r="J689" s="133">
        <v>126.8</v>
      </c>
    </row>
    <row r="690" spans="1:10" ht="25.5">
      <c r="A690" s="129" t="s">
        <v>570</v>
      </c>
      <c r="B690" s="130" t="s">
        <v>723</v>
      </c>
      <c r="C690" s="129" t="s">
        <v>183</v>
      </c>
      <c r="D690" s="129" t="s">
        <v>123</v>
      </c>
      <c r="E690" s="227" t="s">
        <v>572</v>
      </c>
      <c r="F690" s="227"/>
      <c r="G690" s="131" t="s">
        <v>241</v>
      </c>
      <c r="H690" s="132">
        <v>1</v>
      </c>
      <c r="I690" s="133">
        <v>300.02</v>
      </c>
      <c r="J690" s="133">
        <v>300.02</v>
      </c>
    </row>
    <row r="691" spans="1:10" ht="25.5">
      <c r="A691" s="129" t="s">
        <v>570</v>
      </c>
      <c r="B691" s="130" t="s">
        <v>724</v>
      </c>
      <c r="C691" s="129" t="s">
        <v>183</v>
      </c>
      <c r="D691" s="129" t="s">
        <v>257</v>
      </c>
      <c r="E691" s="227" t="s">
        <v>572</v>
      </c>
      <c r="F691" s="227"/>
      <c r="G691" s="131" t="s">
        <v>241</v>
      </c>
      <c r="H691" s="132">
        <v>2</v>
      </c>
      <c r="I691" s="133">
        <v>11.03</v>
      </c>
      <c r="J691" s="133">
        <v>22.06</v>
      </c>
    </row>
    <row r="692" spans="1:10" ht="25.5">
      <c r="A692" s="129" t="s">
        <v>570</v>
      </c>
      <c r="B692" s="130" t="s">
        <v>725</v>
      </c>
      <c r="C692" s="129" t="s">
        <v>183</v>
      </c>
      <c r="D692" s="129" t="s">
        <v>258</v>
      </c>
      <c r="E692" s="227" t="s">
        <v>572</v>
      </c>
      <c r="F692" s="227"/>
      <c r="G692" s="131" t="s">
        <v>46</v>
      </c>
      <c r="H692" s="132">
        <v>5</v>
      </c>
      <c r="I692" s="133">
        <v>345.37</v>
      </c>
      <c r="J692" s="133">
        <v>1726.85</v>
      </c>
    </row>
    <row r="693" spans="1:10" ht="25.5">
      <c r="A693" s="129" t="s">
        <v>570</v>
      </c>
      <c r="B693" s="130" t="s">
        <v>726</v>
      </c>
      <c r="C693" s="129" t="s">
        <v>183</v>
      </c>
      <c r="D693" s="129" t="s">
        <v>259</v>
      </c>
      <c r="E693" s="227" t="s">
        <v>572</v>
      </c>
      <c r="F693" s="227"/>
      <c r="G693" s="131" t="s">
        <v>241</v>
      </c>
      <c r="H693" s="132">
        <v>2</v>
      </c>
      <c r="I693" s="133">
        <v>15.06</v>
      </c>
      <c r="J693" s="133">
        <v>30.12</v>
      </c>
    </row>
    <row r="694" spans="1:10" ht="38.25">
      <c r="A694" s="134"/>
      <c r="B694" s="134"/>
      <c r="C694" s="134"/>
      <c r="D694" s="134"/>
      <c r="E694" s="134" t="s">
        <v>575</v>
      </c>
      <c r="F694" s="135">
        <v>230.64</v>
      </c>
      <c r="G694" s="134" t="s">
        <v>576</v>
      </c>
      <c r="H694" s="135">
        <v>0</v>
      </c>
      <c r="I694" s="134" t="s">
        <v>577</v>
      </c>
      <c r="J694" s="135">
        <v>230.64</v>
      </c>
    </row>
    <row r="695" spans="1:10" ht="38.25">
      <c r="A695" s="134"/>
      <c r="B695" s="134"/>
      <c r="C695" s="134"/>
      <c r="D695" s="134"/>
      <c r="E695" s="134" t="s">
        <v>578</v>
      </c>
      <c r="F695" s="135">
        <v>763.39</v>
      </c>
      <c r="G695" s="134"/>
      <c r="H695" s="222" t="s">
        <v>579</v>
      </c>
      <c r="I695" s="222"/>
      <c r="J695" s="135">
        <v>3316.55</v>
      </c>
    </row>
    <row r="696" spans="1:10" ht="26.25" thickBot="1">
      <c r="A696" s="111"/>
      <c r="B696" s="111"/>
      <c r="C696" s="111"/>
      <c r="D696" s="111"/>
      <c r="E696" s="111"/>
      <c r="F696" s="111"/>
      <c r="G696" s="111" t="s">
        <v>580</v>
      </c>
      <c r="H696" s="136">
        <v>1</v>
      </c>
      <c r="I696" s="111" t="s">
        <v>581</v>
      </c>
      <c r="J696" s="112">
        <v>3316.55</v>
      </c>
    </row>
    <row r="697" spans="1:10" ht="15.75" thickTop="1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</row>
    <row r="698" spans="1:10">
      <c r="A698" s="113" t="s">
        <v>473</v>
      </c>
      <c r="B698" s="113"/>
      <c r="C698" s="113"/>
      <c r="D698" s="113" t="s">
        <v>87</v>
      </c>
      <c r="E698" s="113"/>
      <c r="F698" s="211"/>
      <c r="G698" s="211"/>
      <c r="H698" s="114"/>
      <c r="I698" s="113"/>
      <c r="J698" s="115">
        <v>6396.59</v>
      </c>
    </row>
    <row r="699" spans="1:10" ht="30">
      <c r="A699" s="116" t="s">
        <v>474</v>
      </c>
      <c r="B699" s="117" t="s">
        <v>299</v>
      </c>
      <c r="C699" s="116" t="s">
        <v>300</v>
      </c>
      <c r="D699" s="116" t="s">
        <v>301</v>
      </c>
      <c r="E699" s="212" t="s">
        <v>563</v>
      </c>
      <c r="F699" s="212"/>
      <c r="G699" s="118" t="s">
        <v>302</v>
      </c>
      <c r="H699" s="117" t="s">
        <v>303</v>
      </c>
      <c r="I699" s="117" t="s">
        <v>304</v>
      </c>
      <c r="J699" s="117" t="s">
        <v>306</v>
      </c>
    </row>
    <row r="700" spans="1:10" ht="25.5">
      <c r="A700" s="119" t="s">
        <v>564</v>
      </c>
      <c r="B700" s="120" t="s">
        <v>475</v>
      </c>
      <c r="C700" s="119" t="s">
        <v>183</v>
      </c>
      <c r="D700" s="119" t="s">
        <v>88</v>
      </c>
      <c r="E700" s="213" t="s">
        <v>565</v>
      </c>
      <c r="F700" s="213"/>
      <c r="G700" s="121" t="s">
        <v>393</v>
      </c>
      <c r="H700" s="122">
        <v>1</v>
      </c>
      <c r="I700" s="123">
        <v>618.36</v>
      </c>
      <c r="J700" s="123">
        <v>618.36</v>
      </c>
    </row>
    <row r="701" spans="1:10" ht="38.25">
      <c r="A701" s="124" t="s">
        <v>566</v>
      </c>
      <c r="B701" s="125" t="s">
        <v>652</v>
      </c>
      <c r="C701" s="124" t="s">
        <v>183</v>
      </c>
      <c r="D701" s="124" t="s">
        <v>653</v>
      </c>
      <c r="E701" s="214" t="s">
        <v>565</v>
      </c>
      <c r="F701" s="214"/>
      <c r="G701" s="126" t="s">
        <v>568</v>
      </c>
      <c r="H701" s="127">
        <v>3</v>
      </c>
      <c r="I701" s="128">
        <v>19.329999999999998</v>
      </c>
      <c r="J701" s="128">
        <v>57.99</v>
      </c>
    </row>
    <row r="702" spans="1:10" ht="38.25">
      <c r="A702" s="124" t="s">
        <v>566</v>
      </c>
      <c r="B702" s="125" t="s">
        <v>654</v>
      </c>
      <c r="C702" s="124" t="s">
        <v>183</v>
      </c>
      <c r="D702" s="124" t="s">
        <v>655</v>
      </c>
      <c r="E702" s="214" t="s">
        <v>565</v>
      </c>
      <c r="F702" s="214"/>
      <c r="G702" s="126" t="s">
        <v>568</v>
      </c>
      <c r="H702" s="127">
        <v>3</v>
      </c>
      <c r="I702" s="128">
        <v>23.94</v>
      </c>
      <c r="J702" s="128">
        <v>71.819999999999993</v>
      </c>
    </row>
    <row r="703" spans="1:10" ht="25.5">
      <c r="A703" s="129" t="s">
        <v>570</v>
      </c>
      <c r="B703" s="130" t="s">
        <v>635</v>
      </c>
      <c r="C703" s="129" t="s">
        <v>183</v>
      </c>
      <c r="D703" s="129" t="s">
        <v>227</v>
      </c>
      <c r="E703" s="227" t="s">
        <v>572</v>
      </c>
      <c r="F703" s="227"/>
      <c r="G703" s="131" t="s">
        <v>187</v>
      </c>
      <c r="H703" s="132">
        <v>1</v>
      </c>
      <c r="I703" s="133">
        <v>12.14</v>
      </c>
      <c r="J703" s="133">
        <v>12.14</v>
      </c>
    </row>
    <row r="704" spans="1:10" ht="25.5">
      <c r="A704" s="129" t="s">
        <v>570</v>
      </c>
      <c r="B704" s="130" t="s">
        <v>727</v>
      </c>
      <c r="C704" s="129" t="s">
        <v>183</v>
      </c>
      <c r="D704" s="129" t="s">
        <v>728</v>
      </c>
      <c r="E704" s="227" t="s">
        <v>572</v>
      </c>
      <c r="F704" s="227"/>
      <c r="G704" s="131" t="s">
        <v>187</v>
      </c>
      <c r="H704" s="132">
        <v>0.09</v>
      </c>
      <c r="I704" s="133">
        <v>6</v>
      </c>
      <c r="J704" s="133">
        <v>0.54</v>
      </c>
    </row>
    <row r="705" spans="1:10" ht="25.5">
      <c r="A705" s="129" t="s">
        <v>570</v>
      </c>
      <c r="B705" s="130" t="s">
        <v>729</v>
      </c>
      <c r="C705" s="129" t="s">
        <v>183</v>
      </c>
      <c r="D705" s="129" t="s">
        <v>261</v>
      </c>
      <c r="E705" s="227" t="s">
        <v>572</v>
      </c>
      <c r="F705" s="227"/>
      <c r="G705" s="131" t="s">
        <v>241</v>
      </c>
      <c r="H705" s="132">
        <v>1</v>
      </c>
      <c r="I705" s="133">
        <v>59.9</v>
      </c>
      <c r="J705" s="133">
        <v>59.9</v>
      </c>
    </row>
    <row r="706" spans="1:10" ht="25.5">
      <c r="A706" s="129" t="s">
        <v>570</v>
      </c>
      <c r="B706" s="130" t="s">
        <v>730</v>
      </c>
      <c r="C706" s="129" t="s">
        <v>183</v>
      </c>
      <c r="D706" s="129" t="s">
        <v>731</v>
      </c>
      <c r="E706" s="227" t="s">
        <v>572</v>
      </c>
      <c r="F706" s="227"/>
      <c r="G706" s="131" t="s">
        <v>241</v>
      </c>
      <c r="H706" s="132">
        <v>1</v>
      </c>
      <c r="I706" s="133">
        <v>7.31</v>
      </c>
      <c r="J706" s="133">
        <v>7.31</v>
      </c>
    </row>
    <row r="707" spans="1:10" ht="25.5">
      <c r="A707" s="129" t="s">
        <v>570</v>
      </c>
      <c r="B707" s="130" t="s">
        <v>732</v>
      </c>
      <c r="C707" s="129" t="s">
        <v>183</v>
      </c>
      <c r="D707" s="129" t="s">
        <v>260</v>
      </c>
      <c r="E707" s="227" t="s">
        <v>572</v>
      </c>
      <c r="F707" s="227"/>
      <c r="G707" s="131" t="s">
        <v>241</v>
      </c>
      <c r="H707" s="132">
        <v>2</v>
      </c>
      <c r="I707" s="133">
        <v>7.58</v>
      </c>
      <c r="J707" s="133">
        <v>15.16</v>
      </c>
    </row>
    <row r="708" spans="1:10" ht="25.5">
      <c r="A708" s="129" t="s">
        <v>570</v>
      </c>
      <c r="B708" s="130" t="s">
        <v>733</v>
      </c>
      <c r="C708" s="129" t="s">
        <v>183</v>
      </c>
      <c r="D708" s="129" t="s">
        <v>262</v>
      </c>
      <c r="E708" s="227" t="s">
        <v>572</v>
      </c>
      <c r="F708" s="227"/>
      <c r="G708" s="131" t="s">
        <v>241</v>
      </c>
      <c r="H708" s="132">
        <v>1</v>
      </c>
      <c r="I708" s="133">
        <v>393.5</v>
      </c>
      <c r="J708" s="133">
        <v>393.5</v>
      </c>
    </row>
    <row r="709" spans="1:10" ht="38.25">
      <c r="A709" s="134"/>
      <c r="B709" s="134"/>
      <c r="C709" s="134"/>
      <c r="D709" s="134"/>
      <c r="E709" s="134" t="s">
        <v>575</v>
      </c>
      <c r="F709" s="135">
        <v>86.49</v>
      </c>
      <c r="G709" s="134" t="s">
        <v>576</v>
      </c>
      <c r="H709" s="135">
        <v>0</v>
      </c>
      <c r="I709" s="134" t="s">
        <v>577</v>
      </c>
      <c r="J709" s="135">
        <v>86.49</v>
      </c>
    </row>
    <row r="710" spans="1:10" ht="38.25">
      <c r="A710" s="134"/>
      <c r="B710" s="134"/>
      <c r="C710" s="134"/>
      <c r="D710" s="134"/>
      <c r="E710" s="134" t="s">
        <v>578</v>
      </c>
      <c r="F710" s="135">
        <v>184.88</v>
      </c>
      <c r="G710" s="134"/>
      <c r="H710" s="222" t="s">
        <v>579</v>
      </c>
      <c r="I710" s="222"/>
      <c r="J710" s="135">
        <v>803.24</v>
      </c>
    </row>
    <row r="711" spans="1:10" ht="26.25" thickBot="1">
      <c r="A711" s="111"/>
      <c r="B711" s="111"/>
      <c r="C711" s="111"/>
      <c r="D711" s="111"/>
      <c r="E711" s="111"/>
      <c r="F711" s="111"/>
      <c r="G711" s="111" t="s">
        <v>580</v>
      </c>
      <c r="H711" s="136">
        <v>1</v>
      </c>
      <c r="I711" s="111" t="s">
        <v>581</v>
      </c>
      <c r="J711" s="112">
        <v>803.24</v>
      </c>
    </row>
    <row r="712" spans="1:10" ht="15.75" thickTop="1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</row>
    <row r="713" spans="1:10" ht="30">
      <c r="A713" s="116" t="s">
        <v>476</v>
      </c>
      <c r="B713" s="117" t="s">
        <v>299</v>
      </c>
      <c r="C713" s="116" t="s">
        <v>300</v>
      </c>
      <c r="D713" s="116" t="s">
        <v>301</v>
      </c>
      <c r="E713" s="212" t="s">
        <v>563</v>
      </c>
      <c r="F713" s="212"/>
      <c r="G713" s="118" t="s">
        <v>302</v>
      </c>
      <c r="H713" s="117" t="s">
        <v>303</v>
      </c>
      <c r="I713" s="117" t="s">
        <v>304</v>
      </c>
      <c r="J713" s="117" t="s">
        <v>306</v>
      </c>
    </row>
    <row r="714" spans="1:10" ht="25.5">
      <c r="A714" s="119" t="s">
        <v>564</v>
      </c>
      <c r="B714" s="120" t="s">
        <v>477</v>
      </c>
      <c r="C714" s="119" t="s">
        <v>183</v>
      </c>
      <c r="D714" s="119" t="s">
        <v>89</v>
      </c>
      <c r="E714" s="213" t="s">
        <v>565</v>
      </c>
      <c r="F714" s="213"/>
      <c r="G714" s="121" t="s">
        <v>393</v>
      </c>
      <c r="H714" s="122">
        <v>1</v>
      </c>
      <c r="I714" s="123">
        <v>83.53</v>
      </c>
      <c r="J714" s="123">
        <v>83.53</v>
      </c>
    </row>
    <row r="715" spans="1:10" ht="38.25">
      <c r="A715" s="124" t="s">
        <v>566</v>
      </c>
      <c r="B715" s="125" t="s">
        <v>652</v>
      </c>
      <c r="C715" s="124" t="s">
        <v>183</v>
      </c>
      <c r="D715" s="124" t="s">
        <v>653</v>
      </c>
      <c r="E715" s="214" t="s">
        <v>565</v>
      </c>
      <c r="F715" s="214"/>
      <c r="G715" s="126" t="s">
        <v>568</v>
      </c>
      <c r="H715" s="127">
        <v>0.5</v>
      </c>
      <c r="I715" s="128">
        <v>19.329999999999998</v>
      </c>
      <c r="J715" s="128">
        <v>9.66</v>
      </c>
    </row>
    <row r="716" spans="1:10" ht="38.25">
      <c r="A716" s="124" t="s">
        <v>566</v>
      </c>
      <c r="B716" s="125" t="s">
        <v>654</v>
      </c>
      <c r="C716" s="124" t="s">
        <v>183</v>
      </c>
      <c r="D716" s="124" t="s">
        <v>655</v>
      </c>
      <c r="E716" s="214" t="s">
        <v>565</v>
      </c>
      <c r="F716" s="214"/>
      <c r="G716" s="126" t="s">
        <v>568</v>
      </c>
      <c r="H716" s="127">
        <v>0.5</v>
      </c>
      <c r="I716" s="128">
        <v>23.94</v>
      </c>
      <c r="J716" s="128">
        <v>11.97</v>
      </c>
    </row>
    <row r="717" spans="1:10" ht="25.5">
      <c r="A717" s="129" t="s">
        <v>570</v>
      </c>
      <c r="B717" s="130" t="s">
        <v>685</v>
      </c>
      <c r="C717" s="129" t="s">
        <v>183</v>
      </c>
      <c r="D717" s="129" t="s">
        <v>250</v>
      </c>
      <c r="E717" s="227" t="s">
        <v>572</v>
      </c>
      <c r="F717" s="227"/>
      <c r="G717" s="131" t="s">
        <v>46</v>
      </c>
      <c r="H717" s="132">
        <v>0.28000000000000003</v>
      </c>
      <c r="I717" s="133">
        <v>0.38</v>
      </c>
      <c r="J717" s="133">
        <v>0.1</v>
      </c>
    </row>
    <row r="718" spans="1:10" ht="25.5">
      <c r="A718" s="129" t="s">
        <v>570</v>
      </c>
      <c r="B718" s="130" t="s">
        <v>734</v>
      </c>
      <c r="C718" s="129" t="s">
        <v>183</v>
      </c>
      <c r="D718" s="129" t="s">
        <v>89</v>
      </c>
      <c r="E718" s="227" t="s">
        <v>572</v>
      </c>
      <c r="F718" s="227"/>
      <c r="G718" s="131" t="s">
        <v>241</v>
      </c>
      <c r="H718" s="132">
        <v>1</v>
      </c>
      <c r="I718" s="133">
        <v>61.8</v>
      </c>
      <c r="J718" s="133">
        <v>61.8</v>
      </c>
    </row>
    <row r="719" spans="1:10" ht="38.25">
      <c r="A719" s="134"/>
      <c r="B719" s="134"/>
      <c r="C719" s="134"/>
      <c r="D719" s="134"/>
      <c r="E719" s="134" t="s">
        <v>575</v>
      </c>
      <c r="F719" s="135">
        <v>14.409999999999998</v>
      </c>
      <c r="G719" s="134" t="s">
        <v>576</v>
      </c>
      <c r="H719" s="135">
        <v>0</v>
      </c>
      <c r="I719" s="134" t="s">
        <v>577</v>
      </c>
      <c r="J719" s="135">
        <v>14.409999999999998</v>
      </c>
    </row>
    <row r="720" spans="1:10" ht="38.25">
      <c r="A720" s="134"/>
      <c r="B720" s="134"/>
      <c r="C720" s="134"/>
      <c r="D720" s="134"/>
      <c r="E720" s="134" t="s">
        <v>578</v>
      </c>
      <c r="F720" s="135">
        <v>24.97</v>
      </c>
      <c r="G720" s="134"/>
      <c r="H720" s="222" t="s">
        <v>579</v>
      </c>
      <c r="I720" s="222"/>
      <c r="J720" s="135">
        <v>108.5</v>
      </c>
    </row>
    <row r="721" spans="1:10" ht="26.25" thickBot="1">
      <c r="A721" s="111"/>
      <c r="B721" s="111"/>
      <c r="C721" s="111"/>
      <c r="D721" s="111"/>
      <c r="E721" s="111"/>
      <c r="F721" s="111"/>
      <c r="G721" s="111" t="s">
        <v>580</v>
      </c>
      <c r="H721" s="136">
        <v>1</v>
      </c>
      <c r="I721" s="111" t="s">
        <v>581</v>
      </c>
      <c r="J721" s="112">
        <v>108.5</v>
      </c>
    </row>
    <row r="722" spans="1:10" ht="15.75" thickTop="1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</row>
    <row r="723" spans="1:10" ht="30">
      <c r="A723" s="116" t="s">
        <v>478</v>
      </c>
      <c r="B723" s="117" t="s">
        <v>299</v>
      </c>
      <c r="C723" s="116" t="s">
        <v>300</v>
      </c>
      <c r="D723" s="116" t="s">
        <v>301</v>
      </c>
      <c r="E723" s="212" t="s">
        <v>563</v>
      </c>
      <c r="F723" s="212"/>
      <c r="G723" s="118" t="s">
        <v>302</v>
      </c>
      <c r="H723" s="117" t="s">
        <v>303</v>
      </c>
      <c r="I723" s="117" t="s">
        <v>304</v>
      </c>
      <c r="J723" s="117" t="s">
        <v>306</v>
      </c>
    </row>
    <row r="724" spans="1:10" ht="25.5">
      <c r="A724" s="119" t="s">
        <v>564</v>
      </c>
      <c r="B724" s="120" t="s">
        <v>479</v>
      </c>
      <c r="C724" s="119" t="s">
        <v>183</v>
      </c>
      <c r="D724" s="119" t="s">
        <v>90</v>
      </c>
      <c r="E724" s="213" t="s">
        <v>565</v>
      </c>
      <c r="F724" s="213"/>
      <c r="G724" s="121" t="s">
        <v>393</v>
      </c>
      <c r="H724" s="122">
        <v>1</v>
      </c>
      <c r="I724" s="123">
        <v>836.52</v>
      </c>
      <c r="J724" s="123">
        <v>836.52</v>
      </c>
    </row>
    <row r="725" spans="1:10" ht="38.25">
      <c r="A725" s="124" t="s">
        <v>566</v>
      </c>
      <c r="B725" s="125" t="s">
        <v>652</v>
      </c>
      <c r="C725" s="124" t="s">
        <v>183</v>
      </c>
      <c r="D725" s="124" t="s">
        <v>653</v>
      </c>
      <c r="E725" s="214" t="s">
        <v>565</v>
      </c>
      <c r="F725" s="214"/>
      <c r="G725" s="126" t="s">
        <v>568</v>
      </c>
      <c r="H725" s="127">
        <v>2.75</v>
      </c>
      <c r="I725" s="128">
        <v>19.329999999999998</v>
      </c>
      <c r="J725" s="128">
        <v>53.15</v>
      </c>
    </row>
    <row r="726" spans="1:10" ht="38.25">
      <c r="A726" s="124" t="s">
        <v>566</v>
      </c>
      <c r="B726" s="125" t="s">
        <v>654</v>
      </c>
      <c r="C726" s="124" t="s">
        <v>183</v>
      </c>
      <c r="D726" s="124" t="s">
        <v>655</v>
      </c>
      <c r="E726" s="214" t="s">
        <v>565</v>
      </c>
      <c r="F726" s="214"/>
      <c r="G726" s="126" t="s">
        <v>568</v>
      </c>
      <c r="H726" s="127">
        <v>2.75</v>
      </c>
      <c r="I726" s="128">
        <v>23.94</v>
      </c>
      <c r="J726" s="128">
        <v>65.83</v>
      </c>
    </row>
    <row r="727" spans="1:10" ht="25.5">
      <c r="A727" s="129" t="s">
        <v>570</v>
      </c>
      <c r="B727" s="130" t="s">
        <v>685</v>
      </c>
      <c r="C727" s="129" t="s">
        <v>183</v>
      </c>
      <c r="D727" s="129" t="s">
        <v>250</v>
      </c>
      <c r="E727" s="227" t="s">
        <v>572</v>
      </c>
      <c r="F727" s="227"/>
      <c r="G727" s="131" t="s">
        <v>46</v>
      </c>
      <c r="H727" s="132">
        <v>0.84</v>
      </c>
      <c r="I727" s="133">
        <v>0.38</v>
      </c>
      <c r="J727" s="133">
        <v>0.31</v>
      </c>
    </row>
    <row r="728" spans="1:10" ht="25.5">
      <c r="A728" s="129" t="s">
        <v>570</v>
      </c>
      <c r="B728" s="130" t="s">
        <v>732</v>
      </c>
      <c r="C728" s="129" t="s">
        <v>183</v>
      </c>
      <c r="D728" s="129" t="s">
        <v>260</v>
      </c>
      <c r="E728" s="227" t="s">
        <v>572</v>
      </c>
      <c r="F728" s="227"/>
      <c r="G728" s="131" t="s">
        <v>241</v>
      </c>
      <c r="H728" s="132">
        <v>2</v>
      </c>
      <c r="I728" s="133">
        <v>7.58</v>
      </c>
      <c r="J728" s="133">
        <v>15.16</v>
      </c>
    </row>
    <row r="729" spans="1:10" ht="25.5">
      <c r="A729" s="129" t="s">
        <v>570</v>
      </c>
      <c r="B729" s="130" t="s">
        <v>735</v>
      </c>
      <c r="C729" s="129" t="s">
        <v>183</v>
      </c>
      <c r="D729" s="129" t="s">
        <v>736</v>
      </c>
      <c r="E729" s="227" t="s">
        <v>572</v>
      </c>
      <c r="F729" s="227"/>
      <c r="G729" s="131" t="s">
        <v>241</v>
      </c>
      <c r="H729" s="132">
        <v>1</v>
      </c>
      <c r="I729" s="133">
        <v>49.95</v>
      </c>
      <c r="J729" s="133">
        <v>49.95</v>
      </c>
    </row>
    <row r="730" spans="1:10" ht="25.5">
      <c r="A730" s="129" t="s">
        <v>570</v>
      </c>
      <c r="B730" s="130" t="s">
        <v>737</v>
      </c>
      <c r="C730" s="129" t="s">
        <v>183</v>
      </c>
      <c r="D730" s="129" t="s">
        <v>263</v>
      </c>
      <c r="E730" s="227" t="s">
        <v>572</v>
      </c>
      <c r="F730" s="227"/>
      <c r="G730" s="131" t="s">
        <v>241</v>
      </c>
      <c r="H730" s="132">
        <v>1</v>
      </c>
      <c r="I730" s="133">
        <v>449.96</v>
      </c>
      <c r="J730" s="133">
        <v>449.96</v>
      </c>
    </row>
    <row r="731" spans="1:10" ht="25.5">
      <c r="A731" s="129" t="s">
        <v>570</v>
      </c>
      <c r="B731" s="130" t="s">
        <v>738</v>
      </c>
      <c r="C731" s="129" t="s">
        <v>183</v>
      </c>
      <c r="D731" s="129" t="s">
        <v>264</v>
      </c>
      <c r="E731" s="227" t="s">
        <v>572</v>
      </c>
      <c r="F731" s="227"/>
      <c r="G731" s="131" t="s">
        <v>241</v>
      </c>
      <c r="H731" s="132">
        <v>1</v>
      </c>
      <c r="I731" s="133">
        <v>97.82</v>
      </c>
      <c r="J731" s="133">
        <v>97.82</v>
      </c>
    </row>
    <row r="732" spans="1:10" ht="25.5">
      <c r="A732" s="129" t="s">
        <v>570</v>
      </c>
      <c r="B732" s="130" t="s">
        <v>739</v>
      </c>
      <c r="C732" s="129" t="s">
        <v>183</v>
      </c>
      <c r="D732" s="129" t="s">
        <v>265</v>
      </c>
      <c r="E732" s="227" t="s">
        <v>572</v>
      </c>
      <c r="F732" s="227"/>
      <c r="G732" s="131" t="s">
        <v>241</v>
      </c>
      <c r="H732" s="132">
        <v>1</v>
      </c>
      <c r="I732" s="133">
        <v>104.34</v>
      </c>
      <c r="J732" s="133">
        <v>104.34</v>
      </c>
    </row>
    <row r="733" spans="1:10" ht="38.25">
      <c r="A733" s="134"/>
      <c r="B733" s="134"/>
      <c r="C733" s="134"/>
      <c r="D733" s="134"/>
      <c r="E733" s="134" t="s">
        <v>575</v>
      </c>
      <c r="F733" s="135">
        <v>79.28</v>
      </c>
      <c r="G733" s="134" t="s">
        <v>576</v>
      </c>
      <c r="H733" s="135">
        <v>0</v>
      </c>
      <c r="I733" s="134" t="s">
        <v>577</v>
      </c>
      <c r="J733" s="135">
        <v>79.28</v>
      </c>
    </row>
    <row r="734" spans="1:10" ht="38.25">
      <c r="A734" s="134"/>
      <c r="B734" s="134"/>
      <c r="C734" s="134"/>
      <c r="D734" s="134"/>
      <c r="E734" s="134" t="s">
        <v>578</v>
      </c>
      <c r="F734" s="135">
        <v>250.11</v>
      </c>
      <c r="G734" s="134"/>
      <c r="H734" s="222" t="s">
        <v>579</v>
      </c>
      <c r="I734" s="222"/>
      <c r="J734" s="135">
        <v>1086.6300000000001</v>
      </c>
    </row>
    <row r="735" spans="1:10" ht="26.25" thickBot="1">
      <c r="A735" s="111"/>
      <c r="B735" s="111"/>
      <c r="C735" s="111"/>
      <c r="D735" s="111"/>
      <c r="E735" s="111"/>
      <c r="F735" s="111"/>
      <c r="G735" s="111" t="s">
        <v>580</v>
      </c>
      <c r="H735" s="136">
        <v>4</v>
      </c>
      <c r="I735" s="111" t="s">
        <v>581</v>
      </c>
      <c r="J735" s="112">
        <v>4346.5200000000004</v>
      </c>
    </row>
    <row r="736" spans="1:10" ht="15.75" thickTop="1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</row>
    <row r="737" spans="1:10" ht="30">
      <c r="A737" s="116" t="s">
        <v>480</v>
      </c>
      <c r="B737" s="117" t="s">
        <v>299</v>
      </c>
      <c r="C737" s="116" t="s">
        <v>300</v>
      </c>
      <c r="D737" s="116" t="s">
        <v>301</v>
      </c>
      <c r="E737" s="212" t="s">
        <v>563</v>
      </c>
      <c r="F737" s="212"/>
      <c r="G737" s="118" t="s">
        <v>302</v>
      </c>
      <c r="H737" s="117" t="s">
        <v>303</v>
      </c>
      <c r="I737" s="117" t="s">
        <v>304</v>
      </c>
      <c r="J737" s="117" t="s">
        <v>306</v>
      </c>
    </row>
    <row r="738" spans="1:10" ht="25.5">
      <c r="A738" s="119" t="s">
        <v>564</v>
      </c>
      <c r="B738" s="120" t="s">
        <v>481</v>
      </c>
      <c r="C738" s="119" t="s">
        <v>183</v>
      </c>
      <c r="D738" s="119" t="s">
        <v>91</v>
      </c>
      <c r="E738" s="213" t="s">
        <v>565</v>
      </c>
      <c r="F738" s="213"/>
      <c r="G738" s="121" t="s">
        <v>393</v>
      </c>
      <c r="H738" s="122">
        <v>1</v>
      </c>
      <c r="I738" s="123">
        <v>876.32</v>
      </c>
      <c r="J738" s="123">
        <v>876.32</v>
      </c>
    </row>
    <row r="739" spans="1:10" ht="38.25">
      <c r="A739" s="124" t="s">
        <v>566</v>
      </c>
      <c r="B739" s="125" t="s">
        <v>652</v>
      </c>
      <c r="C739" s="124" t="s">
        <v>183</v>
      </c>
      <c r="D739" s="124" t="s">
        <v>653</v>
      </c>
      <c r="E739" s="214" t="s">
        <v>565</v>
      </c>
      <c r="F739" s="214"/>
      <c r="G739" s="126" t="s">
        <v>568</v>
      </c>
      <c r="H739" s="127">
        <v>3.5</v>
      </c>
      <c r="I739" s="128">
        <v>19.329999999999998</v>
      </c>
      <c r="J739" s="128">
        <v>67.650000000000006</v>
      </c>
    </row>
    <row r="740" spans="1:10" ht="38.25">
      <c r="A740" s="124" t="s">
        <v>566</v>
      </c>
      <c r="B740" s="125" t="s">
        <v>654</v>
      </c>
      <c r="C740" s="124" t="s">
        <v>183</v>
      </c>
      <c r="D740" s="124" t="s">
        <v>655</v>
      </c>
      <c r="E740" s="214" t="s">
        <v>565</v>
      </c>
      <c r="F740" s="214"/>
      <c r="G740" s="126" t="s">
        <v>568</v>
      </c>
      <c r="H740" s="127">
        <v>3.5</v>
      </c>
      <c r="I740" s="128">
        <v>23.94</v>
      </c>
      <c r="J740" s="128">
        <v>83.79</v>
      </c>
    </row>
    <row r="741" spans="1:10" ht="25.5">
      <c r="A741" s="129" t="s">
        <v>570</v>
      </c>
      <c r="B741" s="130" t="s">
        <v>685</v>
      </c>
      <c r="C741" s="129" t="s">
        <v>183</v>
      </c>
      <c r="D741" s="129" t="s">
        <v>250</v>
      </c>
      <c r="E741" s="227" t="s">
        <v>572</v>
      </c>
      <c r="F741" s="227"/>
      <c r="G741" s="131" t="s">
        <v>46</v>
      </c>
      <c r="H741" s="132">
        <v>2.5</v>
      </c>
      <c r="I741" s="133">
        <v>0.38</v>
      </c>
      <c r="J741" s="133">
        <v>0.95</v>
      </c>
    </row>
    <row r="742" spans="1:10" ht="25.5">
      <c r="A742" s="129" t="s">
        <v>570</v>
      </c>
      <c r="B742" s="130" t="s">
        <v>740</v>
      </c>
      <c r="C742" s="129" t="s">
        <v>183</v>
      </c>
      <c r="D742" s="129" t="s">
        <v>266</v>
      </c>
      <c r="E742" s="227" t="s">
        <v>572</v>
      </c>
      <c r="F742" s="227"/>
      <c r="G742" s="131" t="s">
        <v>241</v>
      </c>
      <c r="H742" s="132">
        <v>1</v>
      </c>
      <c r="I742" s="133">
        <v>56.52</v>
      </c>
      <c r="J742" s="133">
        <v>56.52</v>
      </c>
    </row>
    <row r="743" spans="1:10" ht="25.5">
      <c r="A743" s="129" t="s">
        <v>570</v>
      </c>
      <c r="B743" s="130" t="s">
        <v>741</v>
      </c>
      <c r="C743" s="129" t="s">
        <v>183</v>
      </c>
      <c r="D743" s="129" t="s">
        <v>268</v>
      </c>
      <c r="E743" s="227" t="s">
        <v>572</v>
      </c>
      <c r="F743" s="227"/>
      <c r="G743" s="131" t="s">
        <v>241</v>
      </c>
      <c r="H743" s="132">
        <v>1</v>
      </c>
      <c r="I743" s="133">
        <v>69.52</v>
      </c>
      <c r="J743" s="133">
        <v>69.52</v>
      </c>
    </row>
    <row r="744" spans="1:10" ht="25.5">
      <c r="A744" s="129" t="s">
        <v>570</v>
      </c>
      <c r="B744" s="130" t="s">
        <v>742</v>
      </c>
      <c r="C744" s="129" t="s">
        <v>183</v>
      </c>
      <c r="D744" s="129" t="s">
        <v>267</v>
      </c>
      <c r="E744" s="227" t="s">
        <v>572</v>
      </c>
      <c r="F744" s="227"/>
      <c r="G744" s="131" t="s">
        <v>241</v>
      </c>
      <c r="H744" s="132">
        <v>1</v>
      </c>
      <c r="I744" s="133">
        <v>197.9</v>
      </c>
      <c r="J744" s="133">
        <v>197.9</v>
      </c>
    </row>
    <row r="745" spans="1:10" ht="25.5">
      <c r="A745" s="129" t="s">
        <v>570</v>
      </c>
      <c r="B745" s="130" t="s">
        <v>743</v>
      </c>
      <c r="C745" s="129" t="s">
        <v>183</v>
      </c>
      <c r="D745" s="129" t="s">
        <v>269</v>
      </c>
      <c r="E745" s="227" t="s">
        <v>572</v>
      </c>
      <c r="F745" s="227"/>
      <c r="G745" s="131" t="s">
        <v>241</v>
      </c>
      <c r="H745" s="132">
        <v>1</v>
      </c>
      <c r="I745" s="133">
        <v>399.99</v>
      </c>
      <c r="J745" s="133">
        <v>399.99</v>
      </c>
    </row>
    <row r="746" spans="1:10" ht="38.25">
      <c r="A746" s="134"/>
      <c r="B746" s="134"/>
      <c r="C746" s="134"/>
      <c r="D746" s="134"/>
      <c r="E746" s="134" t="s">
        <v>575</v>
      </c>
      <c r="F746" s="135">
        <v>100.9</v>
      </c>
      <c r="G746" s="134" t="s">
        <v>576</v>
      </c>
      <c r="H746" s="135">
        <v>0</v>
      </c>
      <c r="I746" s="134" t="s">
        <v>577</v>
      </c>
      <c r="J746" s="135">
        <v>100.9</v>
      </c>
    </row>
    <row r="747" spans="1:10" ht="38.25">
      <c r="A747" s="134"/>
      <c r="B747" s="134"/>
      <c r="C747" s="134"/>
      <c r="D747" s="134"/>
      <c r="E747" s="134" t="s">
        <v>578</v>
      </c>
      <c r="F747" s="135">
        <v>262.01</v>
      </c>
      <c r="G747" s="134"/>
      <c r="H747" s="222" t="s">
        <v>579</v>
      </c>
      <c r="I747" s="222"/>
      <c r="J747" s="135">
        <v>1138.33</v>
      </c>
    </row>
    <row r="748" spans="1:10" ht="26.25" thickBot="1">
      <c r="A748" s="111"/>
      <c r="B748" s="111"/>
      <c r="C748" s="111"/>
      <c r="D748" s="111"/>
      <c r="E748" s="111"/>
      <c r="F748" s="111"/>
      <c r="G748" s="111" t="s">
        <v>580</v>
      </c>
      <c r="H748" s="136">
        <v>1</v>
      </c>
      <c r="I748" s="111" t="s">
        <v>581</v>
      </c>
      <c r="J748" s="112">
        <v>1138.33</v>
      </c>
    </row>
    <row r="749" spans="1:10" ht="15.75" thickTop="1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</row>
    <row r="750" spans="1:10">
      <c r="A750" s="113" t="s">
        <v>482</v>
      </c>
      <c r="B750" s="113"/>
      <c r="C750" s="113"/>
      <c r="D750" s="113" t="s">
        <v>94</v>
      </c>
      <c r="E750" s="113"/>
      <c r="F750" s="211"/>
      <c r="G750" s="211"/>
      <c r="H750" s="114"/>
      <c r="I750" s="113"/>
      <c r="J750" s="115">
        <v>16046.7</v>
      </c>
    </row>
    <row r="751" spans="1:10" ht="30">
      <c r="A751" s="116" t="s">
        <v>483</v>
      </c>
      <c r="B751" s="117" t="s">
        <v>299</v>
      </c>
      <c r="C751" s="116" t="s">
        <v>300</v>
      </c>
      <c r="D751" s="116" t="s">
        <v>301</v>
      </c>
      <c r="E751" s="212" t="s">
        <v>563</v>
      </c>
      <c r="F751" s="212"/>
      <c r="G751" s="118" t="s">
        <v>302</v>
      </c>
      <c r="H751" s="117" t="s">
        <v>303</v>
      </c>
      <c r="I751" s="117" t="s">
        <v>304</v>
      </c>
      <c r="J751" s="117" t="s">
        <v>306</v>
      </c>
    </row>
    <row r="752" spans="1:10" ht="25.5">
      <c r="A752" s="119" t="s">
        <v>564</v>
      </c>
      <c r="B752" s="120" t="s">
        <v>484</v>
      </c>
      <c r="C752" s="119" t="s">
        <v>183</v>
      </c>
      <c r="D752" s="119" t="s">
        <v>485</v>
      </c>
      <c r="E752" s="213" t="s">
        <v>565</v>
      </c>
      <c r="F752" s="213"/>
      <c r="G752" s="121" t="s">
        <v>132</v>
      </c>
      <c r="H752" s="122">
        <v>1</v>
      </c>
      <c r="I752" s="123">
        <v>24.54</v>
      </c>
      <c r="J752" s="123">
        <v>24.54</v>
      </c>
    </row>
    <row r="753" spans="1:10" ht="25.5">
      <c r="A753" s="124" t="s">
        <v>566</v>
      </c>
      <c r="B753" s="125" t="s">
        <v>744</v>
      </c>
      <c r="C753" s="124" t="s">
        <v>183</v>
      </c>
      <c r="D753" s="124" t="s">
        <v>273</v>
      </c>
      <c r="E753" s="214" t="s">
        <v>565</v>
      </c>
      <c r="F753" s="214"/>
      <c r="G753" s="126" t="s">
        <v>568</v>
      </c>
      <c r="H753" s="127">
        <v>0.3</v>
      </c>
      <c r="I753" s="128">
        <v>20.25</v>
      </c>
      <c r="J753" s="128">
        <v>6.07</v>
      </c>
    </row>
    <row r="754" spans="1:10" ht="25.5">
      <c r="A754" s="124" t="s">
        <v>566</v>
      </c>
      <c r="B754" s="125" t="s">
        <v>745</v>
      </c>
      <c r="C754" s="124" t="s">
        <v>183</v>
      </c>
      <c r="D754" s="124" t="s">
        <v>270</v>
      </c>
      <c r="E754" s="214" t="s">
        <v>565</v>
      </c>
      <c r="F754" s="214"/>
      <c r="G754" s="126" t="s">
        <v>568</v>
      </c>
      <c r="H754" s="127">
        <v>0.3</v>
      </c>
      <c r="I754" s="128">
        <v>24.95</v>
      </c>
      <c r="J754" s="128">
        <v>7.48</v>
      </c>
    </row>
    <row r="755" spans="1:10" ht="25.5">
      <c r="A755" s="129" t="s">
        <v>570</v>
      </c>
      <c r="B755" s="130" t="s">
        <v>746</v>
      </c>
      <c r="C755" s="129" t="s">
        <v>183</v>
      </c>
      <c r="D755" s="129" t="s">
        <v>485</v>
      </c>
      <c r="E755" s="227" t="s">
        <v>572</v>
      </c>
      <c r="F755" s="227"/>
      <c r="G755" s="131" t="s">
        <v>46</v>
      </c>
      <c r="H755" s="132">
        <v>1</v>
      </c>
      <c r="I755" s="133">
        <v>10.99</v>
      </c>
      <c r="J755" s="133">
        <v>10.99</v>
      </c>
    </row>
    <row r="756" spans="1:10" ht="38.25">
      <c r="A756" s="134"/>
      <c r="B756" s="134"/>
      <c r="C756" s="134"/>
      <c r="D756" s="134"/>
      <c r="E756" s="134" t="s">
        <v>575</v>
      </c>
      <c r="F756" s="135">
        <v>8.81</v>
      </c>
      <c r="G756" s="134" t="s">
        <v>576</v>
      </c>
      <c r="H756" s="135">
        <v>0</v>
      </c>
      <c r="I756" s="134" t="s">
        <v>577</v>
      </c>
      <c r="J756" s="135">
        <v>8.81</v>
      </c>
    </row>
    <row r="757" spans="1:10" ht="38.25">
      <c r="A757" s="134"/>
      <c r="B757" s="134"/>
      <c r="C757" s="134"/>
      <c r="D757" s="134"/>
      <c r="E757" s="134" t="s">
        <v>578</v>
      </c>
      <c r="F757" s="135">
        <v>7.33</v>
      </c>
      <c r="G757" s="134"/>
      <c r="H757" s="222" t="s">
        <v>579</v>
      </c>
      <c r="I757" s="222"/>
      <c r="J757" s="135">
        <v>31.87</v>
      </c>
    </row>
    <row r="758" spans="1:10" ht="26.25" thickBot="1">
      <c r="A758" s="111"/>
      <c r="B758" s="111"/>
      <c r="C758" s="111"/>
      <c r="D758" s="111"/>
      <c r="E758" s="111"/>
      <c r="F758" s="111"/>
      <c r="G758" s="111" t="s">
        <v>580</v>
      </c>
      <c r="H758" s="136">
        <v>3</v>
      </c>
      <c r="I758" s="111" t="s">
        <v>581</v>
      </c>
      <c r="J758" s="112">
        <v>95.61</v>
      </c>
    </row>
    <row r="759" spans="1:10" ht="15.75" thickTop="1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</row>
    <row r="760" spans="1:10" ht="30">
      <c r="A760" s="116" t="s">
        <v>486</v>
      </c>
      <c r="B760" s="117" t="s">
        <v>299</v>
      </c>
      <c r="C760" s="116" t="s">
        <v>300</v>
      </c>
      <c r="D760" s="116" t="s">
        <v>301</v>
      </c>
      <c r="E760" s="212" t="s">
        <v>563</v>
      </c>
      <c r="F760" s="212"/>
      <c r="G760" s="118" t="s">
        <v>302</v>
      </c>
      <c r="H760" s="117" t="s">
        <v>303</v>
      </c>
      <c r="I760" s="117" t="s">
        <v>304</v>
      </c>
      <c r="J760" s="117" t="s">
        <v>306</v>
      </c>
    </row>
    <row r="761" spans="1:10" ht="25.5">
      <c r="A761" s="119" t="s">
        <v>564</v>
      </c>
      <c r="B761" s="120" t="s">
        <v>487</v>
      </c>
      <c r="C761" s="119" t="s">
        <v>183</v>
      </c>
      <c r="D761" s="119" t="s">
        <v>488</v>
      </c>
      <c r="E761" s="213" t="s">
        <v>565</v>
      </c>
      <c r="F761" s="213"/>
      <c r="G761" s="121" t="s">
        <v>132</v>
      </c>
      <c r="H761" s="122">
        <v>1</v>
      </c>
      <c r="I761" s="123">
        <v>16.670000000000002</v>
      </c>
      <c r="J761" s="123">
        <v>16.670000000000002</v>
      </c>
    </row>
    <row r="762" spans="1:10" ht="25.5">
      <c r="A762" s="124" t="s">
        <v>566</v>
      </c>
      <c r="B762" s="125" t="s">
        <v>744</v>
      </c>
      <c r="C762" s="124" t="s">
        <v>183</v>
      </c>
      <c r="D762" s="124" t="s">
        <v>273</v>
      </c>
      <c r="E762" s="214" t="s">
        <v>565</v>
      </c>
      <c r="F762" s="214"/>
      <c r="G762" s="126" t="s">
        <v>568</v>
      </c>
      <c r="H762" s="127">
        <v>0.2</v>
      </c>
      <c r="I762" s="128">
        <v>20.25</v>
      </c>
      <c r="J762" s="128">
        <v>4.05</v>
      </c>
    </row>
    <row r="763" spans="1:10" ht="25.5">
      <c r="A763" s="124" t="s">
        <v>566</v>
      </c>
      <c r="B763" s="125" t="s">
        <v>745</v>
      </c>
      <c r="C763" s="124" t="s">
        <v>183</v>
      </c>
      <c r="D763" s="124" t="s">
        <v>270</v>
      </c>
      <c r="E763" s="214" t="s">
        <v>565</v>
      </c>
      <c r="F763" s="214"/>
      <c r="G763" s="126" t="s">
        <v>568</v>
      </c>
      <c r="H763" s="127">
        <v>0.2</v>
      </c>
      <c r="I763" s="128">
        <v>24.95</v>
      </c>
      <c r="J763" s="128">
        <v>4.99</v>
      </c>
    </row>
    <row r="764" spans="1:10" ht="25.5">
      <c r="A764" s="129" t="s">
        <v>570</v>
      </c>
      <c r="B764" s="130" t="s">
        <v>747</v>
      </c>
      <c r="C764" s="129" t="s">
        <v>183</v>
      </c>
      <c r="D764" s="129" t="s">
        <v>488</v>
      </c>
      <c r="E764" s="227" t="s">
        <v>572</v>
      </c>
      <c r="F764" s="227"/>
      <c r="G764" s="131" t="s">
        <v>46</v>
      </c>
      <c r="H764" s="132">
        <v>1</v>
      </c>
      <c r="I764" s="133">
        <v>7.63</v>
      </c>
      <c r="J764" s="133">
        <v>7.63</v>
      </c>
    </row>
    <row r="765" spans="1:10" ht="38.25">
      <c r="A765" s="134"/>
      <c r="B765" s="134"/>
      <c r="C765" s="134"/>
      <c r="D765" s="134"/>
      <c r="E765" s="134" t="s">
        <v>575</v>
      </c>
      <c r="F765" s="135">
        <v>5.88</v>
      </c>
      <c r="G765" s="134" t="s">
        <v>576</v>
      </c>
      <c r="H765" s="135">
        <v>0</v>
      </c>
      <c r="I765" s="134" t="s">
        <v>577</v>
      </c>
      <c r="J765" s="135">
        <v>5.88</v>
      </c>
    </row>
    <row r="766" spans="1:10" ht="38.25">
      <c r="A766" s="134"/>
      <c r="B766" s="134"/>
      <c r="C766" s="134"/>
      <c r="D766" s="134"/>
      <c r="E766" s="134" t="s">
        <v>578</v>
      </c>
      <c r="F766" s="135">
        <v>4.9800000000000004</v>
      </c>
      <c r="G766" s="134"/>
      <c r="H766" s="222" t="s">
        <v>579</v>
      </c>
      <c r="I766" s="222"/>
      <c r="J766" s="135">
        <v>21.65</v>
      </c>
    </row>
    <row r="767" spans="1:10" ht="26.25" thickBot="1">
      <c r="A767" s="111"/>
      <c r="B767" s="111"/>
      <c r="C767" s="111"/>
      <c r="D767" s="111"/>
      <c r="E767" s="111"/>
      <c r="F767" s="111"/>
      <c r="G767" s="111" t="s">
        <v>580</v>
      </c>
      <c r="H767" s="136">
        <v>122.67</v>
      </c>
      <c r="I767" s="111" t="s">
        <v>581</v>
      </c>
      <c r="J767" s="112">
        <v>2655.8</v>
      </c>
    </row>
    <row r="768" spans="1:10" ht="15.75" thickTop="1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</row>
    <row r="769" spans="1:10" ht="30">
      <c r="A769" s="116" t="s">
        <v>489</v>
      </c>
      <c r="B769" s="117" t="s">
        <v>299</v>
      </c>
      <c r="C769" s="116" t="s">
        <v>300</v>
      </c>
      <c r="D769" s="116" t="s">
        <v>301</v>
      </c>
      <c r="E769" s="212" t="s">
        <v>563</v>
      </c>
      <c r="F769" s="212"/>
      <c r="G769" s="118" t="s">
        <v>302</v>
      </c>
      <c r="H769" s="117" t="s">
        <v>303</v>
      </c>
      <c r="I769" s="117" t="s">
        <v>304</v>
      </c>
      <c r="J769" s="117" t="s">
        <v>306</v>
      </c>
    </row>
    <row r="770" spans="1:10" ht="25.5">
      <c r="A770" s="119" t="s">
        <v>564</v>
      </c>
      <c r="B770" s="120" t="s">
        <v>490</v>
      </c>
      <c r="C770" s="119" t="s">
        <v>183</v>
      </c>
      <c r="D770" s="119" t="s">
        <v>491</v>
      </c>
      <c r="E770" s="213" t="s">
        <v>565</v>
      </c>
      <c r="F770" s="213"/>
      <c r="G770" s="121" t="s">
        <v>393</v>
      </c>
      <c r="H770" s="122">
        <v>1</v>
      </c>
      <c r="I770" s="123">
        <v>21.53</v>
      </c>
      <c r="J770" s="123">
        <v>21.53</v>
      </c>
    </row>
    <row r="771" spans="1:10" ht="25.5">
      <c r="A771" s="124" t="s">
        <v>566</v>
      </c>
      <c r="B771" s="125" t="s">
        <v>744</v>
      </c>
      <c r="C771" s="124" t="s">
        <v>183</v>
      </c>
      <c r="D771" s="124" t="s">
        <v>273</v>
      </c>
      <c r="E771" s="214" t="s">
        <v>565</v>
      </c>
      <c r="F771" s="214"/>
      <c r="G771" s="126" t="s">
        <v>568</v>
      </c>
      <c r="H771" s="127">
        <v>0.2</v>
      </c>
      <c r="I771" s="128">
        <v>20.25</v>
      </c>
      <c r="J771" s="128">
        <v>4.05</v>
      </c>
    </row>
    <row r="772" spans="1:10" ht="25.5">
      <c r="A772" s="124" t="s">
        <v>566</v>
      </c>
      <c r="B772" s="125" t="s">
        <v>745</v>
      </c>
      <c r="C772" s="124" t="s">
        <v>183</v>
      </c>
      <c r="D772" s="124" t="s">
        <v>270</v>
      </c>
      <c r="E772" s="214" t="s">
        <v>565</v>
      </c>
      <c r="F772" s="214"/>
      <c r="G772" s="126" t="s">
        <v>568</v>
      </c>
      <c r="H772" s="127">
        <v>0.4</v>
      </c>
      <c r="I772" s="128">
        <v>24.95</v>
      </c>
      <c r="J772" s="128">
        <v>9.98</v>
      </c>
    </row>
    <row r="773" spans="1:10" ht="25.5">
      <c r="A773" s="129" t="s">
        <v>570</v>
      </c>
      <c r="B773" s="130" t="s">
        <v>748</v>
      </c>
      <c r="C773" s="129" t="s">
        <v>183</v>
      </c>
      <c r="D773" s="129" t="s">
        <v>749</v>
      </c>
      <c r="E773" s="227" t="s">
        <v>572</v>
      </c>
      <c r="F773" s="227"/>
      <c r="G773" s="131" t="s">
        <v>241</v>
      </c>
      <c r="H773" s="132">
        <v>1</v>
      </c>
      <c r="I773" s="133">
        <v>7.5</v>
      </c>
      <c r="J773" s="133">
        <v>7.5</v>
      </c>
    </row>
    <row r="774" spans="1:10" ht="38.25">
      <c r="A774" s="134"/>
      <c r="B774" s="134"/>
      <c r="C774" s="134"/>
      <c r="D774" s="134"/>
      <c r="E774" s="134" t="s">
        <v>575</v>
      </c>
      <c r="F774" s="135">
        <v>9.2899999999999991</v>
      </c>
      <c r="G774" s="134" t="s">
        <v>576</v>
      </c>
      <c r="H774" s="135">
        <v>0</v>
      </c>
      <c r="I774" s="134" t="s">
        <v>577</v>
      </c>
      <c r="J774" s="135">
        <v>9.2899999999999991</v>
      </c>
    </row>
    <row r="775" spans="1:10" ht="38.25">
      <c r="A775" s="134"/>
      <c r="B775" s="134"/>
      <c r="C775" s="134"/>
      <c r="D775" s="134"/>
      <c r="E775" s="134" t="s">
        <v>578</v>
      </c>
      <c r="F775" s="135">
        <v>6.43</v>
      </c>
      <c r="G775" s="134"/>
      <c r="H775" s="222" t="s">
        <v>579</v>
      </c>
      <c r="I775" s="222"/>
      <c r="J775" s="135">
        <v>27.96</v>
      </c>
    </row>
    <row r="776" spans="1:10" ht="26.25" thickBot="1">
      <c r="A776" s="111"/>
      <c r="B776" s="111"/>
      <c r="C776" s="111"/>
      <c r="D776" s="111"/>
      <c r="E776" s="111"/>
      <c r="F776" s="111"/>
      <c r="G776" s="111" t="s">
        <v>580</v>
      </c>
      <c r="H776" s="136">
        <v>1</v>
      </c>
      <c r="I776" s="111" t="s">
        <v>581</v>
      </c>
      <c r="J776" s="112">
        <v>27.96</v>
      </c>
    </row>
    <row r="777" spans="1:10" ht="15.75" thickTop="1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</row>
    <row r="778" spans="1:10" ht="30">
      <c r="A778" s="116" t="s">
        <v>492</v>
      </c>
      <c r="B778" s="117" t="s">
        <v>299</v>
      </c>
      <c r="C778" s="116" t="s">
        <v>300</v>
      </c>
      <c r="D778" s="116" t="s">
        <v>301</v>
      </c>
      <c r="E778" s="212" t="s">
        <v>563</v>
      </c>
      <c r="F778" s="212"/>
      <c r="G778" s="118" t="s">
        <v>302</v>
      </c>
      <c r="H778" s="117" t="s">
        <v>303</v>
      </c>
      <c r="I778" s="117" t="s">
        <v>304</v>
      </c>
      <c r="J778" s="117" t="s">
        <v>306</v>
      </c>
    </row>
    <row r="779" spans="1:10" ht="51">
      <c r="A779" s="119" t="s">
        <v>564</v>
      </c>
      <c r="B779" s="120" t="s">
        <v>493</v>
      </c>
      <c r="C779" s="119" t="s">
        <v>209</v>
      </c>
      <c r="D779" s="119" t="s">
        <v>494</v>
      </c>
      <c r="E779" s="213" t="s">
        <v>750</v>
      </c>
      <c r="F779" s="213"/>
      <c r="G779" s="121" t="s">
        <v>46</v>
      </c>
      <c r="H779" s="122">
        <v>1</v>
      </c>
      <c r="I779" s="123">
        <v>2.87</v>
      </c>
      <c r="J779" s="123">
        <v>2.87</v>
      </c>
    </row>
    <row r="780" spans="1:10" ht="25.5">
      <c r="A780" s="124" t="s">
        <v>566</v>
      </c>
      <c r="B780" s="125" t="s">
        <v>751</v>
      </c>
      <c r="C780" s="124" t="s">
        <v>209</v>
      </c>
      <c r="D780" s="124" t="s">
        <v>273</v>
      </c>
      <c r="E780" s="214" t="s">
        <v>610</v>
      </c>
      <c r="F780" s="214"/>
      <c r="G780" s="126" t="s">
        <v>189</v>
      </c>
      <c r="H780" s="127">
        <v>2.3E-2</v>
      </c>
      <c r="I780" s="128">
        <v>20.72</v>
      </c>
      <c r="J780" s="128">
        <v>0.47</v>
      </c>
    </row>
    <row r="781" spans="1:10" ht="25.5">
      <c r="A781" s="124" t="s">
        <v>566</v>
      </c>
      <c r="B781" s="125" t="s">
        <v>752</v>
      </c>
      <c r="C781" s="124" t="s">
        <v>209</v>
      </c>
      <c r="D781" s="124" t="s">
        <v>270</v>
      </c>
      <c r="E781" s="214" t="s">
        <v>610</v>
      </c>
      <c r="F781" s="214"/>
      <c r="G781" s="126" t="s">
        <v>189</v>
      </c>
      <c r="H781" s="127">
        <v>2.3E-2</v>
      </c>
      <c r="I781" s="128">
        <v>25.01</v>
      </c>
      <c r="J781" s="128">
        <v>0.56999999999999995</v>
      </c>
    </row>
    <row r="782" spans="1:10" ht="51">
      <c r="A782" s="129" t="s">
        <v>570</v>
      </c>
      <c r="B782" s="130" t="s">
        <v>753</v>
      </c>
      <c r="C782" s="129" t="s">
        <v>209</v>
      </c>
      <c r="D782" s="129" t="s">
        <v>271</v>
      </c>
      <c r="E782" s="227" t="s">
        <v>572</v>
      </c>
      <c r="F782" s="227"/>
      <c r="G782" s="131" t="s">
        <v>46</v>
      </c>
      <c r="H782" s="132">
        <v>1.2434000000000001</v>
      </c>
      <c r="I782" s="133">
        <v>1.42</v>
      </c>
      <c r="J782" s="133">
        <v>1.76</v>
      </c>
    </row>
    <row r="783" spans="1:10" ht="38.25">
      <c r="A783" s="129" t="s">
        <v>570</v>
      </c>
      <c r="B783" s="130" t="s">
        <v>754</v>
      </c>
      <c r="C783" s="129" t="s">
        <v>209</v>
      </c>
      <c r="D783" s="129" t="s">
        <v>272</v>
      </c>
      <c r="E783" s="227" t="s">
        <v>572</v>
      </c>
      <c r="F783" s="227"/>
      <c r="G783" s="131" t="s">
        <v>241</v>
      </c>
      <c r="H783" s="132">
        <v>9.4000000000000004E-3</v>
      </c>
      <c r="I783" s="133">
        <v>7.86</v>
      </c>
      <c r="J783" s="133">
        <v>7.0000000000000007E-2</v>
      </c>
    </row>
    <row r="784" spans="1:10" ht="38.25">
      <c r="A784" s="134"/>
      <c r="B784" s="134"/>
      <c r="C784" s="134"/>
      <c r="D784" s="134"/>
      <c r="E784" s="134" t="s">
        <v>575</v>
      </c>
      <c r="F784" s="135">
        <v>0.68</v>
      </c>
      <c r="G784" s="134" t="s">
        <v>576</v>
      </c>
      <c r="H784" s="135">
        <v>0</v>
      </c>
      <c r="I784" s="134" t="s">
        <v>577</v>
      </c>
      <c r="J784" s="135">
        <v>0.68</v>
      </c>
    </row>
    <row r="785" spans="1:10" ht="38.25">
      <c r="A785" s="134"/>
      <c r="B785" s="134"/>
      <c r="C785" s="134"/>
      <c r="D785" s="134"/>
      <c r="E785" s="134" t="s">
        <v>578</v>
      </c>
      <c r="F785" s="135">
        <v>0.85</v>
      </c>
      <c r="G785" s="134"/>
      <c r="H785" s="222" t="s">
        <v>579</v>
      </c>
      <c r="I785" s="222"/>
      <c r="J785" s="135">
        <v>3.72</v>
      </c>
    </row>
    <row r="786" spans="1:10" ht="26.25" thickBot="1">
      <c r="A786" s="111"/>
      <c r="B786" s="111"/>
      <c r="C786" s="111"/>
      <c r="D786" s="111"/>
      <c r="E786" s="111"/>
      <c r="F786" s="111"/>
      <c r="G786" s="111" t="s">
        <v>580</v>
      </c>
      <c r="H786" s="136">
        <v>171.36</v>
      </c>
      <c r="I786" s="111" t="s">
        <v>581</v>
      </c>
      <c r="J786" s="112">
        <v>637.45000000000005</v>
      </c>
    </row>
    <row r="787" spans="1:10" ht="15.75" thickTop="1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</row>
    <row r="788" spans="1:10" ht="30">
      <c r="A788" s="116" t="s">
        <v>495</v>
      </c>
      <c r="B788" s="117" t="s">
        <v>299</v>
      </c>
      <c r="C788" s="116" t="s">
        <v>300</v>
      </c>
      <c r="D788" s="116" t="s">
        <v>301</v>
      </c>
      <c r="E788" s="212" t="s">
        <v>563</v>
      </c>
      <c r="F788" s="212"/>
      <c r="G788" s="118" t="s">
        <v>302</v>
      </c>
      <c r="H788" s="117" t="s">
        <v>303</v>
      </c>
      <c r="I788" s="117" t="s">
        <v>304</v>
      </c>
      <c r="J788" s="117" t="s">
        <v>306</v>
      </c>
    </row>
    <row r="789" spans="1:10" ht="51">
      <c r="A789" s="119" t="s">
        <v>564</v>
      </c>
      <c r="B789" s="120" t="s">
        <v>496</v>
      </c>
      <c r="C789" s="119" t="s">
        <v>209</v>
      </c>
      <c r="D789" s="119" t="s">
        <v>497</v>
      </c>
      <c r="E789" s="213" t="s">
        <v>750</v>
      </c>
      <c r="F789" s="213"/>
      <c r="G789" s="121" t="s">
        <v>46</v>
      </c>
      <c r="H789" s="122">
        <v>1</v>
      </c>
      <c r="I789" s="123">
        <v>4.18</v>
      </c>
      <c r="J789" s="123">
        <v>4.18</v>
      </c>
    </row>
    <row r="790" spans="1:10" ht="25.5">
      <c r="A790" s="124" t="s">
        <v>566</v>
      </c>
      <c r="B790" s="125" t="s">
        <v>751</v>
      </c>
      <c r="C790" s="124" t="s">
        <v>209</v>
      </c>
      <c r="D790" s="124" t="s">
        <v>273</v>
      </c>
      <c r="E790" s="214" t="s">
        <v>610</v>
      </c>
      <c r="F790" s="214"/>
      <c r="G790" s="126" t="s">
        <v>189</v>
      </c>
      <c r="H790" s="127">
        <v>2.9000000000000001E-2</v>
      </c>
      <c r="I790" s="128">
        <v>20.72</v>
      </c>
      <c r="J790" s="128">
        <v>0.6</v>
      </c>
    </row>
    <row r="791" spans="1:10" ht="25.5">
      <c r="A791" s="124" t="s">
        <v>566</v>
      </c>
      <c r="B791" s="125" t="s">
        <v>752</v>
      </c>
      <c r="C791" s="124" t="s">
        <v>209</v>
      </c>
      <c r="D791" s="124" t="s">
        <v>270</v>
      </c>
      <c r="E791" s="214" t="s">
        <v>610</v>
      </c>
      <c r="F791" s="214"/>
      <c r="G791" s="126" t="s">
        <v>189</v>
      </c>
      <c r="H791" s="127">
        <v>2.9000000000000001E-2</v>
      </c>
      <c r="I791" s="128">
        <v>25.01</v>
      </c>
      <c r="J791" s="128">
        <v>0.72</v>
      </c>
    </row>
    <row r="792" spans="1:10" ht="51">
      <c r="A792" s="129" t="s">
        <v>570</v>
      </c>
      <c r="B792" s="130" t="s">
        <v>755</v>
      </c>
      <c r="C792" s="129" t="s">
        <v>209</v>
      </c>
      <c r="D792" s="129" t="s">
        <v>274</v>
      </c>
      <c r="E792" s="227" t="s">
        <v>572</v>
      </c>
      <c r="F792" s="227"/>
      <c r="G792" s="131" t="s">
        <v>46</v>
      </c>
      <c r="H792" s="132">
        <v>1.2434000000000001</v>
      </c>
      <c r="I792" s="133">
        <v>2.25</v>
      </c>
      <c r="J792" s="133">
        <v>2.79</v>
      </c>
    </row>
    <row r="793" spans="1:10" ht="38.25">
      <c r="A793" s="129" t="s">
        <v>570</v>
      </c>
      <c r="B793" s="130" t="s">
        <v>754</v>
      </c>
      <c r="C793" s="129" t="s">
        <v>209</v>
      </c>
      <c r="D793" s="129" t="s">
        <v>272</v>
      </c>
      <c r="E793" s="227" t="s">
        <v>572</v>
      </c>
      <c r="F793" s="227"/>
      <c r="G793" s="131" t="s">
        <v>241</v>
      </c>
      <c r="H793" s="132">
        <v>9.4000000000000004E-3</v>
      </c>
      <c r="I793" s="133">
        <v>7.86</v>
      </c>
      <c r="J793" s="133">
        <v>7.0000000000000007E-2</v>
      </c>
    </row>
    <row r="794" spans="1:10" ht="38.25">
      <c r="A794" s="134"/>
      <c r="B794" s="134"/>
      <c r="C794" s="134"/>
      <c r="D794" s="134"/>
      <c r="E794" s="134" t="s">
        <v>575</v>
      </c>
      <c r="F794" s="135">
        <v>0.86</v>
      </c>
      <c r="G794" s="134" t="s">
        <v>576</v>
      </c>
      <c r="H794" s="135">
        <v>0</v>
      </c>
      <c r="I794" s="134" t="s">
        <v>577</v>
      </c>
      <c r="J794" s="135">
        <v>0.86</v>
      </c>
    </row>
    <row r="795" spans="1:10" ht="38.25">
      <c r="A795" s="134"/>
      <c r="B795" s="134"/>
      <c r="C795" s="134"/>
      <c r="D795" s="134"/>
      <c r="E795" s="134" t="s">
        <v>578</v>
      </c>
      <c r="F795" s="135">
        <v>1.24</v>
      </c>
      <c r="G795" s="134"/>
      <c r="H795" s="222" t="s">
        <v>579</v>
      </c>
      <c r="I795" s="222"/>
      <c r="J795" s="135">
        <v>5.42</v>
      </c>
    </row>
    <row r="796" spans="1:10" ht="26.25" thickBot="1">
      <c r="A796" s="111"/>
      <c r="B796" s="111"/>
      <c r="C796" s="111"/>
      <c r="D796" s="111"/>
      <c r="E796" s="111"/>
      <c r="F796" s="111"/>
      <c r="G796" s="111" t="s">
        <v>580</v>
      </c>
      <c r="H796" s="136">
        <v>148.19999999999999</v>
      </c>
      <c r="I796" s="111" t="s">
        <v>581</v>
      </c>
      <c r="J796" s="112">
        <v>803.24</v>
      </c>
    </row>
    <row r="797" spans="1:10" ht="15.75" thickTop="1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</row>
    <row r="798" spans="1:10" ht="30">
      <c r="A798" s="116" t="s">
        <v>498</v>
      </c>
      <c r="B798" s="117" t="s">
        <v>299</v>
      </c>
      <c r="C798" s="116" t="s">
        <v>300</v>
      </c>
      <c r="D798" s="116" t="s">
        <v>301</v>
      </c>
      <c r="E798" s="212" t="s">
        <v>563</v>
      </c>
      <c r="F798" s="212"/>
      <c r="G798" s="118" t="s">
        <v>302</v>
      </c>
      <c r="H798" s="117" t="s">
        <v>303</v>
      </c>
      <c r="I798" s="117" t="s">
        <v>304</v>
      </c>
      <c r="J798" s="117" t="s">
        <v>306</v>
      </c>
    </row>
    <row r="799" spans="1:10" ht="51">
      <c r="A799" s="119" t="s">
        <v>564</v>
      </c>
      <c r="B799" s="120" t="s">
        <v>499</v>
      </c>
      <c r="C799" s="119" t="s">
        <v>209</v>
      </c>
      <c r="D799" s="119" t="s">
        <v>500</v>
      </c>
      <c r="E799" s="213" t="s">
        <v>750</v>
      </c>
      <c r="F799" s="213"/>
      <c r="G799" s="121" t="s">
        <v>46</v>
      </c>
      <c r="H799" s="122">
        <v>1</v>
      </c>
      <c r="I799" s="123">
        <v>6.49</v>
      </c>
      <c r="J799" s="123">
        <v>6.49</v>
      </c>
    </row>
    <row r="800" spans="1:10" ht="25.5">
      <c r="A800" s="124" t="s">
        <v>566</v>
      </c>
      <c r="B800" s="125" t="s">
        <v>751</v>
      </c>
      <c r="C800" s="124" t="s">
        <v>209</v>
      </c>
      <c r="D800" s="124" t="s">
        <v>273</v>
      </c>
      <c r="E800" s="214" t="s">
        <v>610</v>
      </c>
      <c r="F800" s="214"/>
      <c r="G800" s="126" t="s">
        <v>189</v>
      </c>
      <c r="H800" s="127">
        <v>3.9E-2</v>
      </c>
      <c r="I800" s="128">
        <v>20.72</v>
      </c>
      <c r="J800" s="128">
        <v>0.8</v>
      </c>
    </row>
    <row r="801" spans="1:10" ht="25.5">
      <c r="A801" s="124" t="s">
        <v>566</v>
      </c>
      <c r="B801" s="125" t="s">
        <v>752</v>
      </c>
      <c r="C801" s="124" t="s">
        <v>209</v>
      </c>
      <c r="D801" s="124" t="s">
        <v>270</v>
      </c>
      <c r="E801" s="214" t="s">
        <v>610</v>
      </c>
      <c r="F801" s="214"/>
      <c r="G801" s="126" t="s">
        <v>189</v>
      </c>
      <c r="H801" s="127">
        <v>3.9E-2</v>
      </c>
      <c r="I801" s="128">
        <v>25.01</v>
      </c>
      <c r="J801" s="128">
        <v>0.97</v>
      </c>
    </row>
    <row r="802" spans="1:10" ht="51">
      <c r="A802" s="129" t="s">
        <v>570</v>
      </c>
      <c r="B802" s="130" t="s">
        <v>756</v>
      </c>
      <c r="C802" s="129" t="s">
        <v>209</v>
      </c>
      <c r="D802" s="129" t="s">
        <v>275</v>
      </c>
      <c r="E802" s="227" t="s">
        <v>572</v>
      </c>
      <c r="F802" s="227"/>
      <c r="G802" s="131" t="s">
        <v>46</v>
      </c>
      <c r="H802" s="132">
        <v>1.2434000000000001</v>
      </c>
      <c r="I802" s="133">
        <v>3.74</v>
      </c>
      <c r="J802" s="133">
        <v>4.6500000000000004</v>
      </c>
    </row>
    <row r="803" spans="1:10" ht="38.25">
      <c r="A803" s="129" t="s">
        <v>570</v>
      </c>
      <c r="B803" s="130" t="s">
        <v>754</v>
      </c>
      <c r="C803" s="129" t="s">
        <v>209</v>
      </c>
      <c r="D803" s="129" t="s">
        <v>272</v>
      </c>
      <c r="E803" s="227" t="s">
        <v>572</v>
      </c>
      <c r="F803" s="227"/>
      <c r="G803" s="131" t="s">
        <v>241</v>
      </c>
      <c r="H803" s="132">
        <v>9.4000000000000004E-3</v>
      </c>
      <c r="I803" s="133">
        <v>7.86</v>
      </c>
      <c r="J803" s="133">
        <v>7.0000000000000007E-2</v>
      </c>
    </row>
    <row r="804" spans="1:10" ht="38.25">
      <c r="A804" s="134"/>
      <c r="B804" s="134"/>
      <c r="C804" s="134"/>
      <c r="D804" s="134"/>
      <c r="E804" s="134" t="s">
        <v>575</v>
      </c>
      <c r="F804" s="135">
        <v>1.1499999999999999</v>
      </c>
      <c r="G804" s="134" t="s">
        <v>576</v>
      </c>
      <c r="H804" s="135">
        <v>0</v>
      </c>
      <c r="I804" s="134" t="s">
        <v>577</v>
      </c>
      <c r="J804" s="135">
        <v>1.1499999999999999</v>
      </c>
    </row>
    <row r="805" spans="1:10" ht="38.25">
      <c r="A805" s="134"/>
      <c r="B805" s="134"/>
      <c r="C805" s="134"/>
      <c r="D805" s="134"/>
      <c r="E805" s="134" t="s">
        <v>578</v>
      </c>
      <c r="F805" s="135">
        <v>1.94</v>
      </c>
      <c r="G805" s="134"/>
      <c r="H805" s="222" t="s">
        <v>579</v>
      </c>
      <c r="I805" s="222"/>
      <c r="J805" s="135">
        <v>8.43</v>
      </c>
    </row>
    <row r="806" spans="1:10" ht="26.25" thickBot="1">
      <c r="A806" s="111"/>
      <c r="B806" s="111"/>
      <c r="C806" s="111"/>
      <c r="D806" s="111"/>
      <c r="E806" s="111"/>
      <c r="F806" s="111"/>
      <c r="G806" s="111" t="s">
        <v>580</v>
      </c>
      <c r="H806" s="136">
        <v>104.69</v>
      </c>
      <c r="I806" s="111" t="s">
        <v>581</v>
      </c>
      <c r="J806" s="112">
        <v>882.53</v>
      </c>
    </row>
    <row r="807" spans="1:10" ht="15.75" thickTop="1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</row>
    <row r="808" spans="1:10" ht="30">
      <c r="A808" s="116" t="s">
        <v>501</v>
      </c>
      <c r="B808" s="117" t="s">
        <v>299</v>
      </c>
      <c r="C808" s="116" t="s">
        <v>300</v>
      </c>
      <c r="D808" s="116" t="s">
        <v>301</v>
      </c>
      <c r="E808" s="212" t="s">
        <v>563</v>
      </c>
      <c r="F808" s="212"/>
      <c r="G808" s="118" t="s">
        <v>302</v>
      </c>
      <c r="H808" s="117" t="s">
        <v>303</v>
      </c>
      <c r="I808" s="117" t="s">
        <v>304</v>
      </c>
      <c r="J808" s="117" t="s">
        <v>306</v>
      </c>
    </row>
    <row r="809" spans="1:10" ht="51">
      <c r="A809" s="119" t="s">
        <v>564</v>
      </c>
      <c r="B809" s="120" t="s">
        <v>502</v>
      </c>
      <c r="C809" s="119" t="s">
        <v>209</v>
      </c>
      <c r="D809" s="119" t="s">
        <v>503</v>
      </c>
      <c r="E809" s="213" t="s">
        <v>750</v>
      </c>
      <c r="F809" s="213"/>
      <c r="G809" s="121" t="s">
        <v>46</v>
      </c>
      <c r="H809" s="122">
        <v>1</v>
      </c>
      <c r="I809" s="123">
        <v>4.72</v>
      </c>
      <c r="J809" s="123">
        <v>4.72</v>
      </c>
    </row>
    <row r="810" spans="1:10" ht="25.5">
      <c r="A810" s="124" t="s">
        <v>566</v>
      </c>
      <c r="B810" s="125" t="s">
        <v>751</v>
      </c>
      <c r="C810" s="124" t="s">
        <v>209</v>
      </c>
      <c r="D810" s="124" t="s">
        <v>273</v>
      </c>
      <c r="E810" s="214" t="s">
        <v>610</v>
      </c>
      <c r="F810" s="214"/>
      <c r="G810" s="126" t="s">
        <v>189</v>
      </c>
      <c r="H810" s="127">
        <v>2.9000000000000001E-2</v>
      </c>
      <c r="I810" s="128">
        <v>20.72</v>
      </c>
      <c r="J810" s="128">
        <v>0.6</v>
      </c>
    </row>
    <row r="811" spans="1:10" ht="25.5">
      <c r="A811" s="124" t="s">
        <v>566</v>
      </c>
      <c r="B811" s="125" t="s">
        <v>752</v>
      </c>
      <c r="C811" s="124" t="s">
        <v>209</v>
      </c>
      <c r="D811" s="124" t="s">
        <v>270</v>
      </c>
      <c r="E811" s="214" t="s">
        <v>610</v>
      </c>
      <c r="F811" s="214"/>
      <c r="G811" s="126" t="s">
        <v>189</v>
      </c>
      <c r="H811" s="127">
        <v>2.9000000000000001E-2</v>
      </c>
      <c r="I811" s="128">
        <v>25.01</v>
      </c>
      <c r="J811" s="128">
        <v>0.72</v>
      </c>
    </row>
    <row r="812" spans="1:10" ht="63.75">
      <c r="A812" s="129" t="s">
        <v>570</v>
      </c>
      <c r="B812" s="130" t="s">
        <v>757</v>
      </c>
      <c r="C812" s="129" t="s">
        <v>209</v>
      </c>
      <c r="D812" s="129" t="s">
        <v>276</v>
      </c>
      <c r="E812" s="227" t="s">
        <v>572</v>
      </c>
      <c r="F812" s="227"/>
      <c r="G812" s="131" t="s">
        <v>46</v>
      </c>
      <c r="H812" s="132">
        <v>1.2434000000000001</v>
      </c>
      <c r="I812" s="133">
        <v>2.68</v>
      </c>
      <c r="J812" s="133">
        <v>3.33</v>
      </c>
    </row>
    <row r="813" spans="1:10" ht="38.25">
      <c r="A813" s="129" t="s">
        <v>570</v>
      </c>
      <c r="B813" s="130" t="s">
        <v>754</v>
      </c>
      <c r="C813" s="129" t="s">
        <v>209</v>
      </c>
      <c r="D813" s="129" t="s">
        <v>272</v>
      </c>
      <c r="E813" s="227" t="s">
        <v>572</v>
      </c>
      <c r="F813" s="227"/>
      <c r="G813" s="131" t="s">
        <v>241</v>
      </c>
      <c r="H813" s="132">
        <v>9.4000000000000004E-3</v>
      </c>
      <c r="I813" s="133">
        <v>7.86</v>
      </c>
      <c r="J813" s="133">
        <v>7.0000000000000007E-2</v>
      </c>
    </row>
    <row r="814" spans="1:10" ht="38.25">
      <c r="A814" s="134"/>
      <c r="B814" s="134"/>
      <c r="C814" s="134"/>
      <c r="D814" s="134"/>
      <c r="E814" s="134" t="s">
        <v>575</v>
      </c>
      <c r="F814" s="135">
        <v>0.86</v>
      </c>
      <c r="G814" s="134" t="s">
        <v>576</v>
      </c>
      <c r="H814" s="135">
        <v>0</v>
      </c>
      <c r="I814" s="134" t="s">
        <v>577</v>
      </c>
      <c r="J814" s="135">
        <v>0.86</v>
      </c>
    </row>
    <row r="815" spans="1:10" ht="38.25">
      <c r="A815" s="134"/>
      <c r="B815" s="134"/>
      <c r="C815" s="134"/>
      <c r="D815" s="134"/>
      <c r="E815" s="134" t="s">
        <v>578</v>
      </c>
      <c r="F815" s="135">
        <v>1.41</v>
      </c>
      <c r="G815" s="134"/>
      <c r="H815" s="222" t="s">
        <v>579</v>
      </c>
      <c r="I815" s="222"/>
      <c r="J815" s="135">
        <v>6.13</v>
      </c>
    </row>
    <row r="816" spans="1:10" ht="26.25" thickBot="1">
      <c r="A816" s="111"/>
      <c r="B816" s="111"/>
      <c r="C816" s="111"/>
      <c r="D816" s="111"/>
      <c r="E816" s="111"/>
      <c r="F816" s="111"/>
      <c r="G816" s="111" t="s">
        <v>580</v>
      </c>
      <c r="H816" s="136">
        <v>7.19</v>
      </c>
      <c r="I816" s="111" t="s">
        <v>581</v>
      </c>
      <c r="J816" s="112">
        <v>44.07</v>
      </c>
    </row>
    <row r="817" spans="1:10" ht="15.75" thickTop="1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</row>
    <row r="818" spans="1:10" ht="30">
      <c r="A818" s="116" t="s">
        <v>504</v>
      </c>
      <c r="B818" s="117" t="s">
        <v>299</v>
      </c>
      <c r="C818" s="116" t="s">
        <v>300</v>
      </c>
      <c r="D818" s="116" t="s">
        <v>301</v>
      </c>
      <c r="E818" s="212" t="s">
        <v>563</v>
      </c>
      <c r="F818" s="212"/>
      <c r="G818" s="118" t="s">
        <v>302</v>
      </c>
      <c r="H818" s="117" t="s">
        <v>303</v>
      </c>
      <c r="I818" s="117" t="s">
        <v>304</v>
      </c>
      <c r="J818" s="117" t="s">
        <v>306</v>
      </c>
    </row>
    <row r="819" spans="1:10" ht="51">
      <c r="A819" s="119" t="s">
        <v>564</v>
      </c>
      <c r="B819" s="120" t="s">
        <v>505</v>
      </c>
      <c r="C819" s="119" t="s">
        <v>209</v>
      </c>
      <c r="D819" s="119" t="s">
        <v>506</v>
      </c>
      <c r="E819" s="213" t="s">
        <v>750</v>
      </c>
      <c r="F819" s="213"/>
      <c r="G819" s="121" t="s">
        <v>241</v>
      </c>
      <c r="H819" s="122">
        <v>1</v>
      </c>
      <c r="I819" s="123">
        <v>11.47</v>
      </c>
      <c r="J819" s="123">
        <v>11.47</v>
      </c>
    </row>
    <row r="820" spans="1:10" ht="25.5">
      <c r="A820" s="124" t="s">
        <v>566</v>
      </c>
      <c r="B820" s="125" t="s">
        <v>751</v>
      </c>
      <c r="C820" s="124" t="s">
        <v>209</v>
      </c>
      <c r="D820" s="124" t="s">
        <v>273</v>
      </c>
      <c r="E820" s="214" t="s">
        <v>610</v>
      </c>
      <c r="F820" s="214"/>
      <c r="G820" s="126" t="s">
        <v>189</v>
      </c>
      <c r="H820" s="127">
        <v>3.5200000000000002E-2</v>
      </c>
      <c r="I820" s="128">
        <v>20.72</v>
      </c>
      <c r="J820" s="128">
        <v>0.72</v>
      </c>
    </row>
    <row r="821" spans="1:10" ht="25.5">
      <c r="A821" s="124" t="s">
        <v>566</v>
      </c>
      <c r="B821" s="125" t="s">
        <v>752</v>
      </c>
      <c r="C821" s="124" t="s">
        <v>209</v>
      </c>
      <c r="D821" s="124" t="s">
        <v>270</v>
      </c>
      <c r="E821" s="214" t="s">
        <v>610</v>
      </c>
      <c r="F821" s="214"/>
      <c r="G821" s="126" t="s">
        <v>189</v>
      </c>
      <c r="H821" s="127">
        <v>3.5200000000000002E-2</v>
      </c>
      <c r="I821" s="128">
        <v>25.01</v>
      </c>
      <c r="J821" s="128">
        <v>0.88</v>
      </c>
    </row>
    <row r="822" spans="1:10" ht="51">
      <c r="A822" s="129" t="s">
        <v>570</v>
      </c>
      <c r="B822" s="130" t="s">
        <v>758</v>
      </c>
      <c r="C822" s="129" t="s">
        <v>209</v>
      </c>
      <c r="D822" s="129" t="s">
        <v>296</v>
      </c>
      <c r="E822" s="227" t="s">
        <v>572</v>
      </c>
      <c r="F822" s="227"/>
      <c r="G822" s="131" t="s">
        <v>241</v>
      </c>
      <c r="H822" s="132">
        <v>1</v>
      </c>
      <c r="I822" s="133">
        <v>0.94</v>
      </c>
      <c r="J822" s="133">
        <v>0.94</v>
      </c>
    </row>
    <row r="823" spans="1:10" ht="38.25">
      <c r="A823" s="129" t="s">
        <v>570</v>
      </c>
      <c r="B823" s="130" t="s">
        <v>759</v>
      </c>
      <c r="C823" s="129" t="s">
        <v>209</v>
      </c>
      <c r="D823" s="129" t="s">
        <v>760</v>
      </c>
      <c r="E823" s="227" t="s">
        <v>572</v>
      </c>
      <c r="F823" s="227"/>
      <c r="G823" s="131" t="s">
        <v>241</v>
      </c>
      <c r="H823" s="132">
        <v>1</v>
      </c>
      <c r="I823" s="133">
        <v>8.93</v>
      </c>
      <c r="J823" s="133">
        <v>8.93</v>
      </c>
    </row>
    <row r="824" spans="1:10" ht="38.25">
      <c r="A824" s="134"/>
      <c r="B824" s="134"/>
      <c r="C824" s="134"/>
      <c r="D824" s="134"/>
      <c r="E824" s="134" t="s">
        <v>575</v>
      </c>
      <c r="F824" s="135">
        <v>1.05</v>
      </c>
      <c r="G824" s="134" t="s">
        <v>576</v>
      </c>
      <c r="H824" s="135">
        <v>0</v>
      </c>
      <c r="I824" s="134" t="s">
        <v>577</v>
      </c>
      <c r="J824" s="135">
        <v>1.05</v>
      </c>
    </row>
    <row r="825" spans="1:10" ht="38.25">
      <c r="A825" s="134"/>
      <c r="B825" s="134"/>
      <c r="C825" s="134"/>
      <c r="D825" s="134"/>
      <c r="E825" s="134" t="s">
        <v>578</v>
      </c>
      <c r="F825" s="135">
        <v>3.42</v>
      </c>
      <c r="G825" s="134"/>
      <c r="H825" s="222" t="s">
        <v>579</v>
      </c>
      <c r="I825" s="222"/>
      <c r="J825" s="135">
        <v>14.89</v>
      </c>
    </row>
    <row r="826" spans="1:10" ht="26.25" thickBot="1">
      <c r="A826" s="111"/>
      <c r="B826" s="111"/>
      <c r="C826" s="111"/>
      <c r="D826" s="111"/>
      <c r="E826" s="111"/>
      <c r="F826" s="111"/>
      <c r="G826" s="111" t="s">
        <v>580</v>
      </c>
      <c r="H826" s="136">
        <v>5</v>
      </c>
      <c r="I826" s="111" t="s">
        <v>581</v>
      </c>
      <c r="J826" s="112">
        <v>74.45</v>
      </c>
    </row>
    <row r="827" spans="1:10" ht="15.75" thickTop="1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</row>
    <row r="828" spans="1:10" ht="30">
      <c r="A828" s="116" t="s">
        <v>507</v>
      </c>
      <c r="B828" s="117" t="s">
        <v>299</v>
      </c>
      <c r="C828" s="116" t="s">
        <v>300</v>
      </c>
      <c r="D828" s="116" t="s">
        <v>301</v>
      </c>
      <c r="E828" s="212" t="s">
        <v>563</v>
      </c>
      <c r="F828" s="212"/>
      <c r="G828" s="118" t="s">
        <v>302</v>
      </c>
      <c r="H828" s="117" t="s">
        <v>303</v>
      </c>
      <c r="I828" s="117" t="s">
        <v>304</v>
      </c>
      <c r="J828" s="117" t="s">
        <v>306</v>
      </c>
    </row>
    <row r="829" spans="1:10" ht="38.25">
      <c r="A829" s="119" t="s">
        <v>564</v>
      </c>
      <c r="B829" s="120" t="s">
        <v>508</v>
      </c>
      <c r="C829" s="119" t="s">
        <v>209</v>
      </c>
      <c r="D829" s="119" t="s">
        <v>509</v>
      </c>
      <c r="E829" s="213" t="s">
        <v>750</v>
      </c>
      <c r="F829" s="213"/>
      <c r="G829" s="121" t="s">
        <v>241</v>
      </c>
      <c r="H829" s="122">
        <v>1</v>
      </c>
      <c r="I829" s="123">
        <v>71.48</v>
      </c>
      <c r="J829" s="123">
        <v>71.48</v>
      </c>
    </row>
    <row r="830" spans="1:10" ht="25.5">
      <c r="A830" s="124" t="s">
        <v>566</v>
      </c>
      <c r="B830" s="125" t="s">
        <v>751</v>
      </c>
      <c r="C830" s="124" t="s">
        <v>209</v>
      </c>
      <c r="D830" s="124" t="s">
        <v>273</v>
      </c>
      <c r="E830" s="214" t="s">
        <v>610</v>
      </c>
      <c r="F830" s="214"/>
      <c r="G830" s="126" t="s">
        <v>189</v>
      </c>
      <c r="H830" s="127">
        <v>0.37840000000000001</v>
      </c>
      <c r="I830" s="128">
        <v>20.72</v>
      </c>
      <c r="J830" s="128">
        <v>7.84</v>
      </c>
    </row>
    <row r="831" spans="1:10" ht="25.5">
      <c r="A831" s="124" t="s">
        <v>566</v>
      </c>
      <c r="B831" s="125" t="s">
        <v>752</v>
      </c>
      <c r="C831" s="124" t="s">
        <v>209</v>
      </c>
      <c r="D831" s="124" t="s">
        <v>270</v>
      </c>
      <c r="E831" s="214" t="s">
        <v>610</v>
      </c>
      <c r="F831" s="214"/>
      <c r="G831" s="126" t="s">
        <v>189</v>
      </c>
      <c r="H831" s="127">
        <v>0.37840000000000001</v>
      </c>
      <c r="I831" s="128">
        <v>25.01</v>
      </c>
      <c r="J831" s="128">
        <v>9.4600000000000009</v>
      </c>
    </row>
    <row r="832" spans="1:10" ht="51">
      <c r="A832" s="129" t="s">
        <v>570</v>
      </c>
      <c r="B832" s="130" t="s">
        <v>761</v>
      </c>
      <c r="C832" s="129" t="s">
        <v>209</v>
      </c>
      <c r="D832" s="129" t="s">
        <v>297</v>
      </c>
      <c r="E832" s="227" t="s">
        <v>572</v>
      </c>
      <c r="F832" s="227"/>
      <c r="G832" s="131" t="s">
        <v>241</v>
      </c>
      <c r="H832" s="132">
        <v>2</v>
      </c>
      <c r="I832" s="133">
        <v>1.88</v>
      </c>
      <c r="J832" s="133">
        <v>3.76</v>
      </c>
    </row>
    <row r="833" spans="1:10" ht="38.25">
      <c r="A833" s="129" t="s">
        <v>570</v>
      </c>
      <c r="B833" s="130" t="s">
        <v>762</v>
      </c>
      <c r="C833" s="129" t="s">
        <v>209</v>
      </c>
      <c r="D833" s="129" t="s">
        <v>763</v>
      </c>
      <c r="E833" s="227" t="s">
        <v>572</v>
      </c>
      <c r="F833" s="227"/>
      <c r="G833" s="131" t="s">
        <v>241</v>
      </c>
      <c r="H833" s="132">
        <v>1</v>
      </c>
      <c r="I833" s="133">
        <v>50.42</v>
      </c>
      <c r="J833" s="133">
        <v>50.42</v>
      </c>
    </row>
    <row r="834" spans="1:10" ht="38.25">
      <c r="A834" s="134"/>
      <c r="B834" s="134"/>
      <c r="C834" s="134"/>
      <c r="D834" s="134"/>
      <c r="E834" s="134" t="s">
        <v>575</v>
      </c>
      <c r="F834" s="135">
        <v>11.32</v>
      </c>
      <c r="G834" s="134" t="s">
        <v>576</v>
      </c>
      <c r="H834" s="135">
        <v>0</v>
      </c>
      <c r="I834" s="134" t="s">
        <v>577</v>
      </c>
      <c r="J834" s="135">
        <v>11.32</v>
      </c>
    </row>
    <row r="835" spans="1:10" ht="38.25">
      <c r="A835" s="134"/>
      <c r="B835" s="134"/>
      <c r="C835" s="134"/>
      <c r="D835" s="134"/>
      <c r="E835" s="134" t="s">
        <v>578</v>
      </c>
      <c r="F835" s="135">
        <v>21.37</v>
      </c>
      <c r="G835" s="134"/>
      <c r="H835" s="222" t="s">
        <v>579</v>
      </c>
      <c r="I835" s="222"/>
      <c r="J835" s="135">
        <v>92.85</v>
      </c>
    </row>
    <row r="836" spans="1:10" ht="26.25" thickBot="1">
      <c r="A836" s="111"/>
      <c r="B836" s="111"/>
      <c r="C836" s="111"/>
      <c r="D836" s="111"/>
      <c r="E836" s="111"/>
      <c r="F836" s="111"/>
      <c r="G836" s="111" t="s">
        <v>580</v>
      </c>
      <c r="H836" s="136">
        <v>5</v>
      </c>
      <c r="I836" s="111" t="s">
        <v>581</v>
      </c>
      <c r="J836" s="112">
        <v>464.25</v>
      </c>
    </row>
    <row r="837" spans="1:10" ht="15.75" thickTop="1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</row>
    <row r="838" spans="1:10" ht="30">
      <c r="A838" s="116" t="s">
        <v>510</v>
      </c>
      <c r="B838" s="117" t="s">
        <v>299</v>
      </c>
      <c r="C838" s="116" t="s">
        <v>300</v>
      </c>
      <c r="D838" s="116" t="s">
        <v>301</v>
      </c>
      <c r="E838" s="212" t="s">
        <v>563</v>
      </c>
      <c r="F838" s="212"/>
      <c r="G838" s="118" t="s">
        <v>302</v>
      </c>
      <c r="H838" s="117" t="s">
        <v>303</v>
      </c>
      <c r="I838" s="117" t="s">
        <v>304</v>
      </c>
      <c r="J838" s="117" t="s">
        <v>306</v>
      </c>
    </row>
    <row r="839" spans="1:10" ht="25.5">
      <c r="A839" s="119" t="s">
        <v>564</v>
      </c>
      <c r="B839" s="120" t="s">
        <v>511</v>
      </c>
      <c r="C839" s="119" t="s">
        <v>183</v>
      </c>
      <c r="D839" s="119" t="s">
        <v>148</v>
      </c>
      <c r="E839" s="213" t="s">
        <v>565</v>
      </c>
      <c r="F839" s="213"/>
      <c r="G839" s="121" t="s">
        <v>393</v>
      </c>
      <c r="H839" s="122">
        <v>1</v>
      </c>
      <c r="I839" s="123">
        <v>179.05</v>
      </c>
      <c r="J839" s="123">
        <v>179.05</v>
      </c>
    </row>
    <row r="840" spans="1:10" ht="25.5">
      <c r="A840" s="124" t="s">
        <v>566</v>
      </c>
      <c r="B840" s="125" t="s">
        <v>745</v>
      </c>
      <c r="C840" s="124" t="s">
        <v>183</v>
      </c>
      <c r="D840" s="124" t="s">
        <v>270</v>
      </c>
      <c r="E840" s="214" t="s">
        <v>565</v>
      </c>
      <c r="F840" s="214"/>
      <c r="G840" s="126" t="s">
        <v>568</v>
      </c>
      <c r="H840" s="127">
        <v>0.3</v>
      </c>
      <c r="I840" s="128">
        <v>24.95</v>
      </c>
      <c r="J840" s="128">
        <v>7.48</v>
      </c>
    </row>
    <row r="841" spans="1:10" ht="25.5">
      <c r="A841" s="124" t="s">
        <v>566</v>
      </c>
      <c r="B841" s="125" t="s">
        <v>744</v>
      </c>
      <c r="C841" s="124" t="s">
        <v>183</v>
      </c>
      <c r="D841" s="124" t="s">
        <v>273</v>
      </c>
      <c r="E841" s="214" t="s">
        <v>565</v>
      </c>
      <c r="F841" s="214"/>
      <c r="G841" s="126" t="s">
        <v>568</v>
      </c>
      <c r="H841" s="127">
        <v>0.3</v>
      </c>
      <c r="I841" s="128">
        <v>20.25</v>
      </c>
      <c r="J841" s="128">
        <v>6.07</v>
      </c>
    </row>
    <row r="842" spans="1:10" ht="25.5">
      <c r="A842" s="129" t="s">
        <v>570</v>
      </c>
      <c r="B842" s="130" t="s">
        <v>764</v>
      </c>
      <c r="C842" s="129" t="s">
        <v>183</v>
      </c>
      <c r="D842" s="129" t="s">
        <v>148</v>
      </c>
      <c r="E842" s="227" t="s">
        <v>572</v>
      </c>
      <c r="F842" s="227"/>
      <c r="G842" s="131" t="s">
        <v>241</v>
      </c>
      <c r="H842" s="132">
        <v>1</v>
      </c>
      <c r="I842" s="133">
        <v>165.5</v>
      </c>
      <c r="J842" s="133">
        <v>165.5</v>
      </c>
    </row>
    <row r="843" spans="1:10" ht="38.25">
      <c r="A843" s="134"/>
      <c r="B843" s="134"/>
      <c r="C843" s="134"/>
      <c r="D843" s="134"/>
      <c r="E843" s="134" t="s">
        <v>575</v>
      </c>
      <c r="F843" s="135">
        <v>8.81</v>
      </c>
      <c r="G843" s="134" t="s">
        <v>576</v>
      </c>
      <c r="H843" s="135">
        <v>0</v>
      </c>
      <c r="I843" s="134" t="s">
        <v>577</v>
      </c>
      <c r="J843" s="135">
        <v>8.81</v>
      </c>
    </row>
    <row r="844" spans="1:10" ht="38.25">
      <c r="A844" s="134"/>
      <c r="B844" s="134"/>
      <c r="C844" s="134"/>
      <c r="D844" s="134"/>
      <c r="E844" s="134" t="s">
        <v>578</v>
      </c>
      <c r="F844" s="135">
        <v>53.53</v>
      </c>
      <c r="G844" s="134"/>
      <c r="H844" s="222" t="s">
        <v>579</v>
      </c>
      <c r="I844" s="222"/>
      <c r="J844" s="135">
        <v>232.58</v>
      </c>
    </row>
    <row r="845" spans="1:10" ht="26.25" thickBot="1">
      <c r="A845" s="111"/>
      <c r="B845" s="111"/>
      <c r="C845" s="111"/>
      <c r="D845" s="111"/>
      <c r="E845" s="111"/>
      <c r="F845" s="111"/>
      <c r="G845" s="111" t="s">
        <v>580</v>
      </c>
      <c r="H845" s="136">
        <v>5</v>
      </c>
      <c r="I845" s="111" t="s">
        <v>581</v>
      </c>
      <c r="J845" s="112">
        <v>1162.9000000000001</v>
      </c>
    </row>
    <row r="846" spans="1:10" ht="15.75" thickTop="1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</row>
    <row r="847" spans="1:10" ht="30">
      <c r="A847" s="116" t="s">
        <v>512</v>
      </c>
      <c r="B847" s="117" t="s">
        <v>299</v>
      </c>
      <c r="C847" s="116" t="s">
        <v>300</v>
      </c>
      <c r="D847" s="116" t="s">
        <v>301</v>
      </c>
      <c r="E847" s="212" t="s">
        <v>563</v>
      </c>
      <c r="F847" s="212"/>
      <c r="G847" s="118" t="s">
        <v>302</v>
      </c>
      <c r="H847" s="117" t="s">
        <v>303</v>
      </c>
      <c r="I847" s="117" t="s">
        <v>304</v>
      </c>
      <c r="J847" s="117" t="s">
        <v>306</v>
      </c>
    </row>
    <row r="848" spans="1:10" ht="25.5">
      <c r="A848" s="119" t="s">
        <v>564</v>
      </c>
      <c r="B848" s="120" t="s">
        <v>513</v>
      </c>
      <c r="C848" s="119" t="s">
        <v>183</v>
      </c>
      <c r="D848" s="119" t="s">
        <v>165</v>
      </c>
      <c r="E848" s="213" t="s">
        <v>565</v>
      </c>
      <c r="F848" s="213"/>
      <c r="G848" s="121" t="s">
        <v>393</v>
      </c>
      <c r="H848" s="122">
        <v>1</v>
      </c>
      <c r="I848" s="123">
        <v>26.8</v>
      </c>
      <c r="J848" s="123">
        <v>26.8</v>
      </c>
    </row>
    <row r="849" spans="1:10" ht="25.5">
      <c r="A849" s="124" t="s">
        <v>566</v>
      </c>
      <c r="B849" s="125" t="s">
        <v>745</v>
      </c>
      <c r="C849" s="124" t="s">
        <v>183</v>
      </c>
      <c r="D849" s="124" t="s">
        <v>270</v>
      </c>
      <c r="E849" s="214" t="s">
        <v>565</v>
      </c>
      <c r="F849" s="214"/>
      <c r="G849" s="126" t="s">
        <v>568</v>
      </c>
      <c r="H849" s="127">
        <v>0.28999999999999998</v>
      </c>
      <c r="I849" s="128">
        <v>24.95</v>
      </c>
      <c r="J849" s="128">
        <v>7.23</v>
      </c>
    </row>
    <row r="850" spans="1:10" ht="25.5">
      <c r="A850" s="124" t="s">
        <v>566</v>
      </c>
      <c r="B850" s="125" t="s">
        <v>744</v>
      </c>
      <c r="C850" s="124" t="s">
        <v>183</v>
      </c>
      <c r="D850" s="124" t="s">
        <v>273</v>
      </c>
      <c r="E850" s="214" t="s">
        <v>565</v>
      </c>
      <c r="F850" s="214"/>
      <c r="G850" s="126" t="s">
        <v>568</v>
      </c>
      <c r="H850" s="127">
        <v>0.28999999999999998</v>
      </c>
      <c r="I850" s="128">
        <v>20.25</v>
      </c>
      <c r="J850" s="128">
        <v>5.87</v>
      </c>
    </row>
    <row r="851" spans="1:10" ht="25.5">
      <c r="A851" s="129" t="s">
        <v>570</v>
      </c>
      <c r="B851" s="130" t="s">
        <v>765</v>
      </c>
      <c r="C851" s="129" t="s">
        <v>183</v>
      </c>
      <c r="D851" s="129" t="s">
        <v>165</v>
      </c>
      <c r="E851" s="227" t="s">
        <v>572</v>
      </c>
      <c r="F851" s="227"/>
      <c r="G851" s="131" t="s">
        <v>241</v>
      </c>
      <c r="H851" s="132">
        <v>1</v>
      </c>
      <c r="I851" s="133">
        <v>13.7</v>
      </c>
      <c r="J851" s="133">
        <v>13.7</v>
      </c>
    </row>
    <row r="852" spans="1:10" ht="38.25">
      <c r="A852" s="134"/>
      <c r="B852" s="134"/>
      <c r="C852" s="134"/>
      <c r="D852" s="134"/>
      <c r="E852" s="134" t="s">
        <v>575</v>
      </c>
      <c r="F852" s="135">
        <v>8.52</v>
      </c>
      <c r="G852" s="134" t="s">
        <v>576</v>
      </c>
      <c r="H852" s="135">
        <v>0</v>
      </c>
      <c r="I852" s="134" t="s">
        <v>577</v>
      </c>
      <c r="J852" s="135">
        <v>8.52</v>
      </c>
    </row>
    <row r="853" spans="1:10" ht="38.25">
      <c r="A853" s="134"/>
      <c r="B853" s="134"/>
      <c r="C853" s="134"/>
      <c r="D853" s="134"/>
      <c r="E853" s="134" t="s">
        <v>578</v>
      </c>
      <c r="F853" s="135">
        <v>8.01</v>
      </c>
      <c r="G853" s="134"/>
      <c r="H853" s="222" t="s">
        <v>579</v>
      </c>
      <c r="I853" s="222"/>
      <c r="J853" s="135">
        <v>34.81</v>
      </c>
    </row>
    <row r="854" spans="1:10" ht="26.25" thickBot="1">
      <c r="A854" s="111"/>
      <c r="B854" s="111"/>
      <c r="C854" s="111"/>
      <c r="D854" s="111"/>
      <c r="E854" s="111"/>
      <c r="F854" s="111"/>
      <c r="G854" s="111" t="s">
        <v>580</v>
      </c>
      <c r="H854" s="136">
        <v>8</v>
      </c>
      <c r="I854" s="111" t="s">
        <v>581</v>
      </c>
      <c r="J854" s="112">
        <v>278.48</v>
      </c>
    </row>
    <row r="855" spans="1:10" ht="15.75" thickTop="1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</row>
    <row r="856" spans="1:10" ht="30">
      <c r="A856" s="116" t="s">
        <v>514</v>
      </c>
      <c r="B856" s="117" t="s">
        <v>299</v>
      </c>
      <c r="C856" s="116" t="s">
        <v>300</v>
      </c>
      <c r="D856" s="116" t="s">
        <v>301</v>
      </c>
      <c r="E856" s="212" t="s">
        <v>563</v>
      </c>
      <c r="F856" s="212"/>
      <c r="G856" s="118" t="s">
        <v>302</v>
      </c>
      <c r="H856" s="117" t="s">
        <v>303</v>
      </c>
      <c r="I856" s="117" t="s">
        <v>304</v>
      </c>
      <c r="J856" s="117" t="s">
        <v>306</v>
      </c>
    </row>
    <row r="857" spans="1:10" ht="25.5">
      <c r="A857" s="119" t="s">
        <v>564</v>
      </c>
      <c r="B857" s="120" t="s">
        <v>515</v>
      </c>
      <c r="C857" s="119" t="s">
        <v>183</v>
      </c>
      <c r="D857" s="119" t="s">
        <v>166</v>
      </c>
      <c r="E857" s="213" t="s">
        <v>565</v>
      </c>
      <c r="F857" s="213"/>
      <c r="G857" s="121" t="s">
        <v>393</v>
      </c>
      <c r="H857" s="122">
        <v>1</v>
      </c>
      <c r="I857" s="123">
        <v>26.97</v>
      </c>
      <c r="J857" s="123">
        <v>26.97</v>
      </c>
    </row>
    <row r="858" spans="1:10" ht="25.5">
      <c r="A858" s="124" t="s">
        <v>566</v>
      </c>
      <c r="B858" s="125" t="s">
        <v>745</v>
      </c>
      <c r="C858" s="124" t="s">
        <v>183</v>
      </c>
      <c r="D858" s="124" t="s">
        <v>270</v>
      </c>
      <c r="E858" s="214" t="s">
        <v>565</v>
      </c>
      <c r="F858" s="214"/>
      <c r="G858" s="126" t="s">
        <v>568</v>
      </c>
      <c r="H858" s="127">
        <v>0.37</v>
      </c>
      <c r="I858" s="128">
        <v>24.95</v>
      </c>
      <c r="J858" s="128">
        <v>9.23</v>
      </c>
    </row>
    <row r="859" spans="1:10" ht="25.5">
      <c r="A859" s="124" t="s">
        <v>566</v>
      </c>
      <c r="B859" s="125" t="s">
        <v>744</v>
      </c>
      <c r="C859" s="124" t="s">
        <v>183</v>
      </c>
      <c r="D859" s="124" t="s">
        <v>273</v>
      </c>
      <c r="E859" s="214" t="s">
        <v>565</v>
      </c>
      <c r="F859" s="214"/>
      <c r="G859" s="126" t="s">
        <v>568</v>
      </c>
      <c r="H859" s="127">
        <v>0.37</v>
      </c>
      <c r="I859" s="128">
        <v>20.25</v>
      </c>
      <c r="J859" s="128">
        <v>7.49</v>
      </c>
    </row>
    <row r="860" spans="1:10" ht="25.5">
      <c r="A860" s="129" t="s">
        <v>570</v>
      </c>
      <c r="B860" s="130" t="s">
        <v>766</v>
      </c>
      <c r="C860" s="129" t="s">
        <v>183</v>
      </c>
      <c r="D860" s="129" t="s">
        <v>166</v>
      </c>
      <c r="E860" s="227" t="s">
        <v>572</v>
      </c>
      <c r="F860" s="227"/>
      <c r="G860" s="131" t="s">
        <v>241</v>
      </c>
      <c r="H860" s="132">
        <v>1</v>
      </c>
      <c r="I860" s="133">
        <v>10.25</v>
      </c>
      <c r="J860" s="133">
        <v>10.25</v>
      </c>
    </row>
    <row r="861" spans="1:10" ht="38.25">
      <c r="A861" s="134"/>
      <c r="B861" s="134"/>
      <c r="C861" s="134"/>
      <c r="D861" s="134"/>
      <c r="E861" s="134" t="s">
        <v>575</v>
      </c>
      <c r="F861" s="135">
        <v>10.86</v>
      </c>
      <c r="G861" s="134" t="s">
        <v>576</v>
      </c>
      <c r="H861" s="135">
        <v>0</v>
      </c>
      <c r="I861" s="134" t="s">
        <v>577</v>
      </c>
      <c r="J861" s="135">
        <v>10.86</v>
      </c>
    </row>
    <row r="862" spans="1:10" ht="38.25">
      <c r="A862" s="134"/>
      <c r="B862" s="134"/>
      <c r="C862" s="134"/>
      <c r="D862" s="134"/>
      <c r="E862" s="134" t="s">
        <v>578</v>
      </c>
      <c r="F862" s="135">
        <v>8.06</v>
      </c>
      <c r="G862" s="134"/>
      <c r="H862" s="222" t="s">
        <v>579</v>
      </c>
      <c r="I862" s="222"/>
      <c r="J862" s="135">
        <v>35.03</v>
      </c>
    </row>
    <row r="863" spans="1:10" ht="26.25" thickBot="1">
      <c r="A863" s="111"/>
      <c r="B863" s="111"/>
      <c r="C863" s="111"/>
      <c r="D863" s="111"/>
      <c r="E863" s="111"/>
      <c r="F863" s="111"/>
      <c r="G863" s="111" t="s">
        <v>580</v>
      </c>
      <c r="H863" s="136">
        <v>3</v>
      </c>
      <c r="I863" s="111" t="s">
        <v>581</v>
      </c>
      <c r="J863" s="112">
        <v>105.09</v>
      </c>
    </row>
    <row r="864" spans="1:10" ht="15.75" thickTop="1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</row>
    <row r="865" spans="1:10" ht="30">
      <c r="A865" s="116" t="s">
        <v>516</v>
      </c>
      <c r="B865" s="117" t="s">
        <v>299</v>
      </c>
      <c r="C865" s="116" t="s">
        <v>300</v>
      </c>
      <c r="D865" s="116" t="s">
        <v>301</v>
      </c>
      <c r="E865" s="212" t="s">
        <v>563</v>
      </c>
      <c r="F865" s="212"/>
      <c r="G865" s="118" t="s">
        <v>302</v>
      </c>
      <c r="H865" s="117" t="s">
        <v>303</v>
      </c>
      <c r="I865" s="117" t="s">
        <v>304</v>
      </c>
      <c r="J865" s="117" t="s">
        <v>306</v>
      </c>
    </row>
    <row r="866" spans="1:10" ht="25.5">
      <c r="A866" s="119" t="s">
        <v>564</v>
      </c>
      <c r="B866" s="120" t="s">
        <v>517</v>
      </c>
      <c r="C866" s="119" t="s">
        <v>183</v>
      </c>
      <c r="D866" s="119" t="s">
        <v>149</v>
      </c>
      <c r="E866" s="213" t="s">
        <v>565</v>
      </c>
      <c r="F866" s="213"/>
      <c r="G866" s="121" t="s">
        <v>393</v>
      </c>
      <c r="H866" s="122">
        <v>1</v>
      </c>
      <c r="I866" s="123">
        <v>31.07</v>
      </c>
      <c r="J866" s="123">
        <v>31.07</v>
      </c>
    </row>
    <row r="867" spans="1:10" ht="25.5">
      <c r="A867" s="124" t="s">
        <v>566</v>
      </c>
      <c r="B867" s="125" t="s">
        <v>745</v>
      </c>
      <c r="C867" s="124" t="s">
        <v>183</v>
      </c>
      <c r="D867" s="124" t="s">
        <v>270</v>
      </c>
      <c r="E867" s="214" t="s">
        <v>565</v>
      </c>
      <c r="F867" s="214"/>
      <c r="G867" s="126" t="s">
        <v>568</v>
      </c>
      <c r="H867" s="127">
        <v>0.45</v>
      </c>
      <c r="I867" s="128">
        <v>24.95</v>
      </c>
      <c r="J867" s="128">
        <v>11.22</v>
      </c>
    </row>
    <row r="868" spans="1:10" ht="25.5">
      <c r="A868" s="124" t="s">
        <v>566</v>
      </c>
      <c r="B868" s="125" t="s">
        <v>744</v>
      </c>
      <c r="C868" s="124" t="s">
        <v>183</v>
      </c>
      <c r="D868" s="124" t="s">
        <v>273</v>
      </c>
      <c r="E868" s="214" t="s">
        <v>565</v>
      </c>
      <c r="F868" s="214"/>
      <c r="G868" s="126" t="s">
        <v>568</v>
      </c>
      <c r="H868" s="127">
        <v>0.45</v>
      </c>
      <c r="I868" s="128">
        <v>20.25</v>
      </c>
      <c r="J868" s="128">
        <v>9.11</v>
      </c>
    </row>
    <row r="869" spans="1:10" ht="25.5">
      <c r="A869" s="129" t="s">
        <v>570</v>
      </c>
      <c r="B869" s="130" t="s">
        <v>767</v>
      </c>
      <c r="C869" s="129" t="s">
        <v>183</v>
      </c>
      <c r="D869" s="129" t="s">
        <v>768</v>
      </c>
      <c r="E869" s="227" t="s">
        <v>572</v>
      </c>
      <c r="F869" s="227"/>
      <c r="G869" s="131" t="s">
        <v>241</v>
      </c>
      <c r="H869" s="132">
        <v>1</v>
      </c>
      <c r="I869" s="133">
        <v>10.74</v>
      </c>
      <c r="J869" s="133">
        <v>10.74</v>
      </c>
    </row>
    <row r="870" spans="1:10" ht="38.25">
      <c r="A870" s="134"/>
      <c r="B870" s="134"/>
      <c r="C870" s="134"/>
      <c r="D870" s="134"/>
      <c r="E870" s="134" t="s">
        <v>575</v>
      </c>
      <c r="F870" s="135">
        <v>13.22</v>
      </c>
      <c r="G870" s="134" t="s">
        <v>576</v>
      </c>
      <c r="H870" s="135">
        <v>0</v>
      </c>
      <c r="I870" s="134" t="s">
        <v>577</v>
      </c>
      <c r="J870" s="135">
        <v>13.22</v>
      </c>
    </row>
    <row r="871" spans="1:10" ht="38.25">
      <c r="A871" s="134"/>
      <c r="B871" s="134"/>
      <c r="C871" s="134"/>
      <c r="D871" s="134"/>
      <c r="E871" s="134" t="s">
        <v>578</v>
      </c>
      <c r="F871" s="135">
        <v>9.2799999999999994</v>
      </c>
      <c r="G871" s="134"/>
      <c r="H871" s="222" t="s">
        <v>579</v>
      </c>
      <c r="I871" s="222"/>
      <c r="J871" s="135">
        <v>40.35</v>
      </c>
    </row>
    <row r="872" spans="1:10" ht="26.25" thickBot="1">
      <c r="A872" s="111"/>
      <c r="B872" s="111"/>
      <c r="C872" s="111"/>
      <c r="D872" s="111"/>
      <c r="E872" s="111"/>
      <c r="F872" s="111"/>
      <c r="G872" s="111" t="s">
        <v>580</v>
      </c>
      <c r="H872" s="136">
        <v>6</v>
      </c>
      <c r="I872" s="111" t="s">
        <v>581</v>
      </c>
      <c r="J872" s="112">
        <v>242.1</v>
      </c>
    </row>
    <row r="873" spans="1:10" ht="15.75" thickTop="1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</row>
    <row r="874" spans="1:10" ht="30">
      <c r="A874" s="116" t="s">
        <v>518</v>
      </c>
      <c r="B874" s="117" t="s">
        <v>299</v>
      </c>
      <c r="C874" s="116" t="s">
        <v>300</v>
      </c>
      <c r="D874" s="116" t="s">
        <v>301</v>
      </c>
      <c r="E874" s="212" t="s">
        <v>563</v>
      </c>
      <c r="F874" s="212"/>
      <c r="G874" s="118" t="s">
        <v>302</v>
      </c>
      <c r="H874" s="117" t="s">
        <v>303</v>
      </c>
      <c r="I874" s="117" t="s">
        <v>304</v>
      </c>
      <c r="J874" s="117" t="s">
        <v>306</v>
      </c>
    </row>
    <row r="875" spans="1:10" ht="25.5">
      <c r="A875" s="119" t="s">
        <v>564</v>
      </c>
      <c r="B875" s="120" t="s">
        <v>519</v>
      </c>
      <c r="C875" s="119" t="s">
        <v>183</v>
      </c>
      <c r="D875" s="119" t="s">
        <v>150</v>
      </c>
      <c r="E875" s="213" t="s">
        <v>565</v>
      </c>
      <c r="F875" s="213"/>
      <c r="G875" s="121" t="s">
        <v>393</v>
      </c>
      <c r="H875" s="122">
        <v>1</v>
      </c>
      <c r="I875" s="123">
        <v>48.21</v>
      </c>
      <c r="J875" s="123">
        <v>48.21</v>
      </c>
    </row>
    <row r="876" spans="1:10" ht="25.5">
      <c r="A876" s="124" t="s">
        <v>566</v>
      </c>
      <c r="B876" s="125" t="s">
        <v>744</v>
      </c>
      <c r="C876" s="124" t="s">
        <v>183</v>
      </c>
      <c r="D876" s="124" t="s">
        <v>273</v>
      </c>
      <c r="E876" s="214" t="s">
        <v>565</v>
      </c>
      <c r="F876" s="214"/>
      <c r="G876" s="126" t="s">
        <v>568</v>
      </c>
      <c r="H876" s="127">
        <v>0.25</v>
      </c>
      <c r="I876" s="128">
        <v>20.25</v>
      </c>
      <c r="J876" s="128">
        <v>5.0599999999999996</v>
      </c>
    </row>
    <row r="877" spans="1:10" ht="25.5">
      <c r="A877" s="124" t="s">
        <v>566</v>
      </c>
      <c r="B877" s="125" t="s">
        <v>745</v>
      </c>
      <c r="C877" s="124" t="s">
        <v>183</v>
      </c>
      <c r="D877" s="124" t="s">
        <v>270</v>
      </c>
      <c r="E877" s="214" t="s">
        <v>565</v>
      </c>
      <c r="F877" s="214"/>
      <c r="G877" s="126" t="s">
        <v>568</v>
      </c>
      <c r="H877" s="127">
        <v>0.5</v>
      </c>
      <c r="I877" s="128">
        <v>24.95</v>
      </c>
      <c r="J877" s="128">
        <v>12.47</v>
      </c>
    </row>
    <row r="878" spans="1:10" ht="25.5">
      <c r="A878" s="129" t="s">
        <v>570</v>
      </c>
      <c r="B878" s="130" t="s">
        <v>769</v>
      </c>
      <c r="C878" s="129" t="s">
        <v>183</v>
      </c>
      <c r="D878" s="129" t="s">
        <v>277</v>
      </c>
      <c r="E878" s="227" t="s">
        <v>572</v>
      </c>
      <c r="F878" s="227"/>
      <c r="G878" s="131" t="s">
        <v>241</v>
      </c>
      <c r="H878" s="132">
        <v>1</v>
      </c>
      <c r="I878" s="133">
        <v>30.68</v>
      </c>
      <c r="J878" s="133">
        <v>30.68</v>
      </c>
    </row>
    <row r="879" spans="1:10" ht="38.25">
      <c r="A879" s="134"/>
      <c r="B879" s="134"/>
      <c r="C879" s="134"/>
      <c r="D879" s="134"/>
      <c r="E879" s="134" t="s">
        <v>575</v>
      </c>
      <c r="F879" s="135">
        <v>11.6</v>
      </c>
      <c r="G879" s="134" t="s">
        <v>576</v>
      </c>
      <c r="H879" s="135">
        <v>0</v>
      </c>
      <c r="I879" s="134" t="s">
        <v>577</v>
      </c>
      <c r="J879" s="135">
        <v>11.6</v>
      </c>
    </row>
    <row r="880" spans="1:10" ht="38.25">
      <c r="A880" s="134"/>
      <c r="B880" s="134"/>
      <c r="C880" s="134"/>
      <c r="D880" s="134"/>
      <c r="E880" s="134" t="s">
        <v>578</v>
      </c>
      <c r="F880" s="135">
        <v>14.41</v>
      </c>
      <c r="G880" s="134"/>
      <c r="H880" s="222" t="s">
        <v>579</v>
      </c>
      <c r="I880" s="222"/>
      <c r="J880" s="135">
        <v>62.62</v>
      </c>
    </row>
    <row r="881" spans="1:10" ht="26.25" thickBot="1">
      <c r="A881" s="111"/>
      <c r="B881" s="111"/>
      <c r="C881" s="111"/>
      <c r="D881" s="111"/>
      <c r="E881" s="111"/>
      <c r="F881" s="111"/>
      <c r="G881" s="111" t="s">
        <v>580</v>
      </c>
      <c r="H881" s="136">
        <v>4</v>
      </c>
      <c r="I881" s="111" t="s">
        <v>581</v>
      </c>
      <c r="J881" s="112">
        <v>250.48</v>
      </c>
    </row>
    <row r="882" spans="1:10" ht="15.75" thickTop="1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</row>
    <row r="883" spans="1:10" ht="30">
      <c r="A883" s="116" t="s">
        <v>520</v>
      </c>
      <c r="B883" s="117" t="s">
        <v>299</v>
      </c>
      <c r="C883" s="116" t="s">
        <v>300</v>
      </c>
      <c r="D883" s="116" t="s">
        <v>301</v>
      </c>
      <c r="E883" s="212" t="s">
        <v>563</v>
      </c>
      <c r="F883" s="212"/>
      <c r="G883" s="118" t="s">
        <v>302</v>
      </c>
      <c r="H883" s="117" t="s">
        <v>303</v>
      </c>
      <c r="I883" s="117" t="s">
        <v>304</v>
      </c>
      <c r="J883" s="117" t="s">
        <v>306</v>
      </c>
    </row>
    <row r="884" spans="1:10" ht="25.5">
      <c r="A884" s="119" t="s">
        <v>564</v>
      </c>
      <c r="B884" s="120" t="s">
        <v>521</v>
      </c>
      <c r="C884" s="119" t="s">
        <v>183</v>
      </c>
      <c r="D884" s="119" t="s">
        <v>151</v>
      </c>
      <c r="E884" s="213" t="s">
        <v>565</v>
      </c>
      <c r="F884" s="213"/>
      <c r="G884" s="121" t="s">
        <v>393</v>
      </c>
      <c r="H884" s="122">
        <v>1</v>
      </c>
      <c r="I884" s="123">
        <v>35.090000000000003</v>
      </c>
      <c r="J884" s="123">
        <v>35.090000000000003</v>
      </c>
    </row>
    <row r="885" spans="1:10" ht="25.5">
      <c r="A885" s="124" t="s">
        <v>566</v>
      </c>
      <c r="B885" s="125" t="s">
        <v>745</v>
      </c>
      <c r="C885" s="124" t="s">
        <v>183</v>
      </c>
      <c r="D885" s="124" t="s">
        <v>270</v>
      </c>
      <c r="E885" s="214" t="s">
        <v>565</v>
      </c>
      <c r="F885" s="214"/>
      <c r="G885" s="126" t="s">
        <v>568</v>
      </c>
      <c r="H885" s="127">
        <v>0.37</v>
      </c>
      <c r="I885" s="128">
        <v>24.95</v>
      </c>
      <c r="J885" s="128">
        <v>9.23</v>
      </c>
    </row>
    <row r="886" spans="1:10" ht="25.5">
      <c r="A886" s="124" t="s">
        <v>566</v>
      </c>
      <c r="B886" s="125" t="s">
        <v>744</v>
      </c>
      <c r="C886" s="124" t="s">
        <v>183</v>
      </c>
      <c r="D886" s="124" t="s">
        <v>273</v>
      </c>
      <c r="E886" s="214" t="s">
        <v>565</v>
      </c>
      <c r="F886" s="214"/>
      <c r="G886" s="126" t="s">
        <v>568</v>
      </c>
      <c r="H886" s="127">
        <v>0.37</v>
      </c>
      <c r="I886" s="128">
        <v>20.25</v>
      </c>
      <c r="J886" s="128">
        <v>7.49</v>
      </c>
    </row>
    <row r="887" spans="1:10" ht="25.5">
      <c r="A887" s="129" t="s">
        <v>570</v>
      </c>
      <c r="B887" s="130" t="s">
        <v>770</v>
      </c>
      <c r="C887" s="129" t="s">
        <v>183</v>
      </c>
      <c r="D887" s="129" t="s">
        <v>278</v>
      </c>
      <c r="E887" s="227" t="s">
        <v>572</v>
      </c>
      <c r="F887" s="227"/>
      <c r="G887" s="131" t="s">
        <v>241</v>
      </c>
      <c r="H887" s="132">
        <v>1</v>
      </c>
      <c r="I887" s="133">
        <v>18.37</v>
      </c>
      <c r="J887" s="133">
        <v>18.37</v>
      </c>
    </row>
    <row r="888" spans="1:10" ht="38.25">
      <c r="A888" s="134"/>
      <c r="B888" s="134"/>
      <c r="C888" s="134"/>
      <c r="D888" s="134"/>
      <c r="E888" s="134" t="s">
        <v>575</v>
      </c>
      <c r="F888" s="135">
        <v>10.86</v>
      </c>
      <c r="G888" s="134" t="s">
        <v>576</v>
      </c>
      <c r="H888" s="135">
        <v>0</v>
      </c>
      <c r="I888" s="134" t="s">
        <v>577</v>
      </c>
      <c r="J888" s="135">
        <v>10.86</v>
      </c>
    </row>
    <row r="889" spans="1:10" ht="38.25">
      <c r="A889" s="134"/>
      <c r="B889" s="134"/>
      <c r="C889" s="134"/>
      <c r="D889" s="134"/>
      <c r="E889" s="134" t="s">
        <v>578</v>
      </c>
      <c r="F889" s="135">
        <v>10.49</v>
      </c>
      <c r="G889" s="134"/>
      <c r="H889" s="222" t="s">
        <v>579</v>
      </c>
      <c r="I889" s="222"/>
      <c r="J889" s="135">
        <v>45.58</v>
      </c>
    </row>
    <row r="890" spans="1:10" ht="26.25" thickBot="1">
      <c r="A890" s="111"/>
      <c r="B890" s="111"/>
      <c r="C890" s="111"/>
      <c r="D890" s="111"/>
      <c r="E890" s="111"/>
      <c r="F890" s="111"/>
      <c r="G890" s="111" t="s">
        <v>580</v>
      </c>
      <c r="H890" s="136">
        <v>2</v>
      </c>
      <c r="I890" s="111" t="s">
        <v>581</v>
      </c>
      <c r="J890" s="112">
        <v>91.16</v>
      </c>
    </row>
    <row r="891" spans="1:10" ht="15.75" thickTop="1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</row>
    <row r="892" spans="1:10" ht="30">
      <c r="A892" s="116" t="s">
        <v>522</v>
      </c>
      <c r="B892" s="117" t="s">
        <v>299</v>
      </c>
      <c r="C892" s="116" t="s">
        <v>300</v>
      </c>
      <c r="D892" s="116" t="s">
        <v>301</v>
      </c>
      <c r="E892" s="212" t="s">
        <v>563</v>
      </c>
      <c r="F892" s="212"/>
      <c r="G892" s="118" t="s">
        <v>302</v>
      </c>
      <c r="H892" s="117" t="s">
        <v>303</v>
      </c>
      <c r="I892" s="117" t="s">
        <v>304</v>
      </c>
      <c r="J892" s="117" t="s">
        <v>306</v>
      </c>
    </row>
    <row r="893" spans="1:10" ht="25.5">
      <c r="A893" s="119" t="s">
        <v>564</v>
      </c>
      <c r="B893" s="120" t="s">
        <v>523</v>
      </c>
      <c r="C893" s="119" t="s">
        <v>183</v>
      </c>
      <c r="D893" s="119" t="s">
        <v>152</v>
      </c>
      <c r="E893" s="213" t="s">
        <v>565</v>
      </c>
      <c r="F893" s="213"/>
      <c r="G893" s="121" t="s">
        <v>393</v>
      </c>
      <c r="H893" s="122">
        <v>1</v>
      </c>
      <c r="I893" s="123">
        <v>19.78</v>
      </c>
      <c r="J893" s="123">
        <v>19.78</v>
      </c>
    </row>
    <row r="894" spans="1:10" ht="25.5">
      <c r="A894" s="124" t="s">
        <v>566</v>
      </c>
      <c r="B894" s="125" t="s">
        <v>744</v>
      </c>
      <c r="C894" s="124" t="s">
        <v>183</v>
      </c>
      <c r="D894" s="124" t="s">
        <v>273</v>
      </c>
      <c r="E894" s="214" t="s">
        <v>565</v>
      </c>
      <c r="F894" s="214"/>
      <c r="G894" s="126" t="s">
        <v>568</v>
      </c>
      <c r="H894" s="127">
        <v>0.21</v>
      </c>
      <c r="I894" s="128">
        <v>20.25</v>
      </c>
      <c r="J894" s="128">
        <v>4.25</v>
      </c>
    </row>
    <row r="895" spans="1:10" ht="25.5">
      <c r="A895" s="124" t="s">
        <v>566</v>
      </c>
      <c r="B895" s="125" t="s">
        <v>745</v>
      </c>
      <c r="C895" s="124" t="s">
        <v>183</v>
      </c>
      <c r="D895" s="124" t="s">
        <v>270</v>
      </c>
      <c r="E895" s="214" t="s">
        <v>565</v>
      </c>
      <c r="F895" s="214"/>
      <c r="G895" s="126" t="s">
        <v>568</v>
      </c>
      <c r="H895" s="127">
        <v>0.21</v>
      </c>
      <c r="I895" s="128">
        <v>24.95</v>
      </c>
      <c r="J895" s="128">
        <v>5.23</v>
      </c>
    </row>
    <row r="896" spans="1:10" ht="25.5">
      <c r="A896" s="129" t="s">
        <v>570</v>
      </c>
      <c r="B896" s="130" t="s">
        <v>771</v>
      </c>
      <c r="C896" s="129" t="s">
        <v>183</v>
      </c>
      <c r="D896" s="129" t="s">
        <v>152</v>
      </c>
      <c r="E896" s="227" t="s">
        <v>572</v>
      </c>
      <c r="F896" s="227"/>
      <c r="G896" s="131" t="s">
        <v>241</v>
      </c>
      <c r="H896" s="132">
        <v>1</v>
      </c>
      <c r="I896" s="133">
        <v>10.3</v>
      </c>
      <c r="J896" s="133">
        <v>10.3</v>
      </c>
    </row>
    <row r="897" spans="1:10" ht="38.25">
      <c r="A897" s="134"/>
      <c r="B897" s="134"/>
      <c r="C897" s="134"/>
      <c r="D897" s="134"/>
      <c r="E897" s="134" t="s">
        <v>575</v>
      </c>
      <c r="F897" s="135">
        <v>6.17</v>
      </c>
      <c r="G897" s="134" t="s">
        <v>576</v>
      </c>
      <c r="H897" s="135">
        <v>0</v>
      </c>
      <c r="I897" s="134" t="s">
        <v>577</v>
      </c>
      <c r="J897" s="135">
        <v>6.17</v>
      </c>
    </row>
    <row r="898" spans="1:10" ht="38.25">
      <c r="A898" s="134"/>
      <c r="B898" s="134"/>
      <c r="C898" s="134"/>
      <c r="D898" s="134"/>
      <c r="E898" s="134" t="s">
        <v>578</v>
      </c>
      <c r="F898" s="135">
        <v>5.91</v>
      </c>
      <c r="G898" s="134"/>
      <c r="H898" s="222" t="s">
        <v>579</v>
      </c>
      <c r="I898" s="222"/>
      <c r="J898" s="135">
        <v>25.69</v>
      </c>
    </row>
    <row r="899" spans="1:10" ht="26.25" thickBot="1">
      <c r="A899" s="111"/>
      <c r="B899" s="111"/>
      <c r="C899" s="111"/>
      <c r="D899" s="111"/>
      <c r="E899" s="111"/>
      <c r="F899" s="111"/>
      <c r="G899" s="111" t="s">
        <v>580</v>
      </c>
      <c r="H899" s="136">
        <v>6</v>
      </c>
      <c r="I899" s="111" t="s">
        <v>581</v>
      </c>
      <c r="J899" s="112">
        <v>154.13999999999999</v>
      </c>
    </row>
    <row r="900" spans="1:10" ht="15.75" thickTop="1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</row>
    <row r="901" spans="1:10" ht="30">
      <c r="A901" s="116" t="s">
        <v>524</v>
      </c>
      <c r="B901" s="117" t="s">
        <v>299</v>
      </c>
      <c r="C901" s="116" t="s">
        <v>300</v>
      </c>
      <c r="D901" s="116" t="s">
        <v>301</v>
      </c>
      <c r="E901" s="212" t="s">
        <v>563</v>
      </c>
      <c r="F901" s="212"/>
      <c r="G901" s="118" t="s">
        <v>302</v>
      </c>
      <c r="H901" s="117" t="s">
        <v>303</v>
      </c>
      <c r="I901" s="117" t="s">
        <v>304</v>
      </c>
      <c r="J901" s="117" t="s">
        <v>306</v>
      </c>
    </row>
    <row r="902" spans="1:10" ht="25.5">
      <c r="A902" s="119" t="s">
        <v>564</v>
      </c>
      <c r="B902" s="120" t="s">
        <v>525</v>
      </c>
      <c r="C902" s="119" t="s">
        <v>183</v>
      </c>
      <c r="D902" s="119" t="s">
        <v>153</v>
      </c>
      <c r="E902" s="213" t="s">
        <v>565</v>
      </c>
      <c r="F902" s="213"/>
      <c r="G902" s="121" t="s">
        <v>393</v>
      </c>
      <c r="H902" s="122">
        <v>1</v>
      </c>
      <c r="I902" s="123">
        <v>50.53</v>
      </c>
      <c r="J902" s="123">
        <v>50.53</v>
      </c>
    </row>
    <row r="903" spans="1:10" ht="25.5">
      <c r="A903" s="124" t="s">
        <v>566</v>
      </c>
      <c r="B903" s="125" t="s">
        <v>744</v>
      </c>
      <c r="C903" s="124" t="s">
        <v>183</v>
      </c>
      <c r="D903" s="124" t="s">
        <v>273</v>
      </c>
      <c r="E903" s="214" t="s">
        <v>565</v>
      </c>
      <c r="F903" s="214"/>
      <c r="G903" s="126" t="s">
        <v>568</v>
      </c>
      <c r="H903" s="127">
        <v>0.53</v>
      </c>
      <c r="I903" s="128">
        <v>20.25</v>
      </c>
      <c r="J903" s="128">
        <v>10.73</v>
      </c>
    </row>
    <row r="904" spans="1:10" ht="25.5">
      <c r="A904" s="124" t="s">
        <v>566</v>
      </c>
      <c r="B904" s="125" t="s">
        <v>745</v>
      </c>
      <c r="C904" s="124" t="s">
        <v>183</v>
      </c>
      <c r="D904" s="124" t="s">
        <v>270</v>
      </c>
      <c r="E904" s="214" t="s">
        <v>565</v>
      </c>
      <c r="F904" s="214"/>
      <c r="G904" s="126" t="s">
        <v>568</v>
      </c>
      <c r="H904" s="127">
        <v>0.53</v>
      </c>
      <c r="I904" s="128">
        <v>24.95</v>
      </c>
      <c r="J904" s="128">
        <v>13.22</v>
      </c>
    </row>
    <row r="905" spans="1:10" ht="25.5">
      <c r="A905" s="129" t="s">
        <v>570</v>
      </c>
      <c r="B905" s="130" t="s">
        <v>772</v>
      </c>
      <c r="C905" s="129" t="s">
        <v>183</v>
      </c>
      <c r="D905" s="129" t="s">
        <v>773</v>
      </c>
      <c r="E905" s="227" t="s">
        <v>572</v>
      </c>
      <c r="F905" s="227"/>
      <c r="G905" s="131" t="s">
        <v>241</v>
      </c>
      <c r="H905" s="132">
        <v>1</v>
      </c>
      <c r="I905" s="133">
        <v>26.58</v>
      </c>
      <c r="J905" s="133">
        <v>26.58</v>
      </c>
    </row>
    <row r="906" spans="1:10" ht="38.25">
      <c r="A906" s="134"/>
      <c r="B906" s="134"/>
      <c r="C906" s="134"/>
      <c r="D906" s="134"/>
      <c r="E906" s="134" t="s">
        <v>575</v>
      </c>
      <c r="F906" s="135">
        <v>15.569999999999999</v>
      </c>
      <c r="G906" s="134" t="s">
        <v>576</v>
      </c>
      <c r="H906" s="135">
        <v>0</v>
      </c>
      <c r="I906" s="134" t="s">
        <v>577</v>
      </c>
      <c r="J906" s="135">
        <v>15.569999999999999</v>
      </c>
    </row>
    <row r="907" spans="1:10" ht="38.25">
      <c r="A907" s="134"/>
      <c r="B907" s="134"/>
      <c r="C907" s="134"/>
      <c r="D907" s="134"/>
      <c r="E907" s="134" t="s">
        <v>578</v>
      </c>
      <c r="F907" s="135">
        <v>15.1</v>
      </c>
      <c r="G907" s="134"/>
      <c r="H907" s="222" t="s">
        <v>579</v>
      </c>
      <c r="I907" s="222"/>
      <c r="J907" s="135">
        <v>65.63</v>
      </c>
    </row>
    <row r="908" spans="1:10" ht="26.25" thickBot="1">
      <c r="A908" s="111"/>
      <c r="B908" s="111"/>
      <c r="C908" s="111"/>
      <c r="D908" s="111"/>
      <c r="E908" s="111"/>
      <c r="F908" s="111"/>
      <c r="G908" s="111" t="s">
        <v>580</v>
      </c>
      <c r="H908" s="136">
        <v>1</v>
      </c>
      <c r="I908" s="111" t="s">
        <v>581</v>
      </c>
      <c r="J908" s="112">
        <v>65.63</v>
      </c>
    </row>
    <row r="909" spans="1:10" ht="15.75" thickTop="1">
      <c r="A909" s="137"/>
      <c r="B909" s="137"/>
      <c r="C909" s="137"/>
      <c r="D909" s="137"/>
      <c r="E909" s="137"/>
      <c r="F909" s="137"/>
      <c r="G909" s="137"/>
      <c r="H909" s="137"/>
      <c r="I909" s="137"/>
      <c r="J909" s="137"/>
    </row>
    <row r="910" spans="1:10" ht="30">
      <c r="A910" s="116" t="s">
        <v>526</v>
      </c>
      <c r="B910" s="117" t="s">
        <v>299</v>
      </c>
      <c r="C910" s="116" t="s">
        <v>300</v>
      </c>
      <c r="D910" s="116" t="s">
        <v>301</v>
      </c>
      <c r="E910" s="212" t="s">
        <v>563</v>
      </c>
      <c r="F910" s="212"/>
      <c r="G910" s="118" t="s">
        <v>302</v>
      </c>
      <c r="H910" s="117" t="s">
        <v>303</v>
      </c>
      <c r="I910" s="117" t="s">
        <v>304</v>
      </c>
      <c r="J910" s="117" t="s">
        <v>306</v>
      </c>
    </row>
    <row r="911" spans="1:10" ht="25.5">
      <c r="A911" s="119" t="s">
        <v>564</v>
      </c>
      <c r="B911" s="120" t="s">
        <v>527</v>
      </c>
      <c r="C911" s="119" t="s">
        <v>183</v>
      </c>
      <c r="D911" s="119" t="s">
        <v>528</v>
      </c>
      <c r="E911" s="213" t="s">
        <v>565</v>
      </c>
      <c r="F911" s="213"/>
      <c r="G911" s="121" t="s">
        <v>393</v>
      </c>
      <c r="H911" s="122">
        <v>1</v>
      </c>
      <c r="I911" s="123">
        <v>337.19</v>
      </c>
      <c r="J911" s="123">
        <v>337.19</v>
      </c>
    </row>
    <row r="912" spans="1:10" ht="25.5">
      <c r="A912" s="124" t="s">
        <v>566</v>
      </c>
      <c r="B912" s="125" t="s">
        <v>744</v>
      </c>
      <c r="C912" s="124" t="s">
        <v>183</v>
      </c>
      <c r="D912" s="124" t="s">
        <v>273</v>
      </c>
      <c r="E912" s="214" t="s">
        <v>565</v>
      </c>
      <c r="F912" s="214"/>
      <c r="G912" s="126" t="s">
        <v>568</v>
      </c>
      <c r="H912" s="127">
        <v>0.75</v>
      </c>
      <c r="I912" s="128">
        <v>20.25</v>
      </c>
      <c r="J912" s="128">
        <v>15.18</v>
      </c>
    </row>
    <row r="913" spans="1:10" ht="25.5">
      <c r="A913" s="124" t="s">
        <v>566</v>
      </c>
      <c r="B913" s="125" t="s">
        <v>745</v>
      </c>
      <c r="C913" s="124" t="s">
        <v>183</v>
      </c>
      <c r="D913" s="124" t="s">
        <v>270</v>
      </c>
      <c r="E913" s="214" t="s">
        <v>565</v>
      </c>
      <c r="F913" s="214"/>
      <c r="G913" s="126" t="s">
        <v>568</v>
      </c>
      <c r="H913" s="127">
        <v>1</v>
      </c>
      <c r="I913" s="128">
        <v>24.95</v>
      </c>
      <c r="J913" s="128">
        <v>24.95</v>
      </c>
    </row>
    <row r="914" spans="1:10" ht="25.5">
      <c r="A914" s="129" t="s">
        <v>570</v>
      </c>
      <c r="B914" s="130" t="s">
        <v>774</v>
      </c>
      <c r="C914" s="129" t="s">
        <v>183</v>
      </c>
      <c r="D914" s="129" t="s">
        <v>775</v>
      </c>
      <c r="E914" s="227" t="s">
        <v>572</v>
      </c>
      <c r="F914" s="227"/>
      <c r="G914" s="131" t="s">
        <v>241</v>
      </c>
      <c r="H914" s="132">
        <v>1</v>
      </c>
      <c r="I914" s="133">
        <v>297.06</v>
      </c>
      <c r="J914" s="133">
        <v>297.06</v>
      </c>
    </row>
    <row r="915" spans="1:10" ht="38.25">
      <c r="A915" s="134"/>
      <c r="B915" s="134"/>
      <c r="C915" s="134"/>
      <c r="D915" s="134"/>
      <c r="E915" s="134" t="s">
        <v>575</v>
      </c>
      <c r="F915" s="135">
        <v>26.31</v>
      </c>
      <c r="G915" s="134" t="s">
        <v>576</v>
      </c>
      <c r="H915" s="135">
        <v>0</v>
      </c>
      <c r="I915" s="134" t="s">
        <v>577</v>
      </c>
      <c r="J915" s="135">
        <v>26.31</v>
      </c>
    </row>
    <row r="916" spans="1:10" ht="38.25">
      <c r="A916" s="134"/>
      <c r="B916" s="134"/>
      <c r="C916" s="134"/>
      <c r="D916" s="134"/>
      <c r="E916" s="134" t="s">
        <v>578</v>
      </c>
      <c r="F916" s="135">
        <v>100.81</v>
      </c>
      <c r="G916" s="134"/>
      <c r="H916" s="222" t="s">
        <v>579</v>
      </c>
      <c r="I916" s="222"/>
      <c r="J916" s="135">
        <v>438</v>
      </c>
    </row>
    <row r="917" spans="1:10" ht="26.25" thickBot="1">
      <c r="A917" s="111"/>
      <c r="B917" s="111"/>
      <c r="C917" s="111"/>
      <c r="D917" s="111"/>
      <c r="E917" s="111"/>
      <c r="F917" s="111"/>
      <c r="G917" s="111" t="s">
        <v>580</v>
      </c>
      <c r="H917" s="136">
        <v>2</v>
      </c>
      <c r="I917" s="111" t="s">
        <v>581</v>
      </c>
      <c r="J917" s="112">
        <v>876</v>
      </c>
    </row>
    <row r="918" spans="1:10" ht="15.75" thickTop="1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</row>
    <row r="919" spans="1:10" ht="30">
      <c r="A919" s="116" t="s">
        <v>529</v>
      </c>
      <c r="B919" s="117" t="s">
        <v>299</v>
      </c>
      <c r="C919" s="116" t="s">
        <v>300</v>
      </c>
      <c r="D919" s="116" t="s">
        <v>301</v>
      </c>
      <c r="E919" s="212" t="s">
        <v>563</v>
      </c>
      <c r="F919" s="212"/>
      <c r="G919" s="118" t="s">
        <v>302</v>
      </c>
      <c r="H919" s="117" t="s">
        <v>303</v>
      </c>
      <c r="I919" s="117" t="s">
        <v>304</v>
      </c>
      <c r="J919" s="117" t="s">
        <v>306</v>
      </c>
    </row>
    <row r="920" spans="1:10" ht="25.5">
      <c r="A920" s="119" t="s">
        <v>564</v>
      </c>
      <c r="B920" s="120" t="s">
        <v>530</v>
      </c>
      <c r="C920" s="119" t="s">
        <v>183</v>
      </c>
      <c r="D920" s="119" t="s">
        <v>531</v>
      </c>
      <c r="E920" s="213" t="s">
        <v>565</v>
      </c>
      <c r="F920" s="213"/>
      <c r="G920" s="121" t="s">
        <v>393</v>
      </c>
      <c r="H920" s="122">
        <v>1</v>
      </c>
      <c r="I920" s="123">
        <v>411.19</v>
      </c>
      <c r="J920" s="123">
        <v>411.19</v>
      </c>
    </row>
    <row r="921" spans="1:10" ht="25.5">
      <c r="A921" s="124" t="s">
        <v>566</v>
      </c>
      <c r="B921" s="125" t="s">
        <v>744</v>
      </c>
      <c r="C921" s="124" t="s">
        <v>183</v>
      </c>
      <c r="D921" s="124" t="s">
        <v>273</v>
      </c>
      <c r="E921" s="214" t="s">
        <v>565</v>
      </c>
      <c r="F921" s="214"/>
      <c r="G921" s="126" t="s">
        <v>568</v>
      </c>
      <c r="H921" s="127">
        <v>0.75</v>
      </c>
      <c r="I921" s="128">
        <v>20.25</v>
      </c>
      <c r="J921" s="128">
        <v>15.18</v>
      </c>
    </row>
    <row r="922" spans="1:10" ht="25.5">
      <c r="A922" s="124" t="s">
        <v>566</v>
      </c>
      <c r="B922" s="125" t="s">
        <v>745</v>
      </c>
      <c r="C922" s="124" t="s">
        <v>183</v>
      </c>
      <c r="D922" s="124" t="s">
        <v>270</v>
      </c>
      <c r="E922" s="214" t="s">
        <v>565</v>
      </c>
      <c r="F922" s="214"/>
      <c r="G922" s="126" t="s">
        <v>568</v>
      </c>
      <c r="H922" s="127">
        <v>1</v>
      </c>
      <c r="I922" s="128">
        <v>24.95</v>
      </c>
      <c r="J922" s="128">
        <v>24.95</v>
      </c>
    </row>
    <row r="923" spans="1:10" ht="25.5">
      <c r="A923" s="129" t="s">
        <v>570</v>
      </c>
      <c r="B923" s="130" t="s">
        <v>776</v>
      </c>
      <c r="C923" s="129" t="s">
        <v>183</v>
      </c>
      <c r="D923" s="129" t="s">
        <v>777</v>
      </c>
      <c r="E923" s="227" t="s">
        <v>572</v>
      </c>
      <c r="F923" s="227"/>
      <c r="G923" s="131" t="s">
        <v>241</v>
      </c>
      <c r="H923" s="132">
        <v>1</v>
      </c>
      <c r="I923" s="133">
        <v>371.06</v>
      </c>
      <c r="J923" s="133">
        <v>371.06</v>
      </c>
    </row>
    <row r="924" spans="1:10" ht="38.25">
      <c r="A924" s="134"/>
      <c r="B924" s="134"/>
      <c r="C924" s="134"/>
      <c r="D924" s="134"/>
      <c r="E924" s="134" t="s">
        <v>575</v>
      </c>
      <c r="F924" s="135">
        <v>26.31</v>
      </c>
      <c r="G924" s="134" t="s">
        <v>576</v>
      </c>
      <c r="H924" s="135">
        <v>0</v>
      </c>
      <c r="I924" s="134" t="s">
        <v>577</v>
      </c>
      <c r="J924" s="135">
        <v>26.31</v>
      </c>
    </row>
    <row r="925" spans="1:10" ht="38.25">
      <c r="A925" s="134"/>
      <c r="B925" s="134"/>
      <c r="C925" s="134"/>
      <c r="D925" s="134"/>
      <c r="E925" s="134" t="s">
        <v>578</v>
      </c>
      <c r="F925" s="135">
        <v>122.94</v>
      </c>
      <c r="G925" s="134"/>
      <c r="H925" s="222" t="s">
        <v>579</v>
      </c>
      <c r="I925" s="222"/>
      <c r="J925" s="135">
        <v>534.13</v>
      </c>
    </row>
    <row r="926" spans="1:10" ht="26.25" thickBot="1">
      <c r="A926" s="111"/>
      <c r="B926" s="111"/>
      <c r="C926" s="111"/>
      <c r="D926" s="111"/>
      <c r="E926" s="111"/>
      <c r="F926" s="111"/>
      <c r="G926" s="111" t="s">
        <v>580</v>
      </c>
      <c r="H926" s="136">
        <v>7</v>
      </c>
      <c r="I926" s="111" t="s">
        <v>581</v>
      </c>
      <c r="J926" s="112">
        <v>3738.91</v>
      </c>
    </row>
    <row r="927" spans="1:10" ht="15.75" thickTop="1">
      <c r="A927" s="137"/>
      <c r="B927" s="137"/>
      <c r="C927" s="137"/>
      <c r="D927" s="137"/>
      <c r="E927" s="137"/>
      <c r="F927" s="137"/>
      <c r="G927" s="137"/>
      <c r="H927" s="137"/>
      <c r="I927" s="137"/>
      <c r="J927" s="137"/>
    </row>
    <row r="928" spans="1:10" ht="30">
      <c r="A928" s="116" t="s">
        <v>532</v>
      </c>
      <c r="B928" s="117" t="s">
        <v>299</v>
      </c>
      <c r="C928" s="116" t="s">
        <v>300</v>
      </c>
      <c r="D928" s="116" t="s">
        <v>301</v>
      </c>
      <c r="E928" s="212" t="s">
        <v>563</v>
      </c>
      <c r="F928" s="212"/>
      <c r="G928" s="118" t="s">
        <v>302</v>
      </c>
      <c r="H928" s="117" t="s">
        <v>303</v>
      </c>
      <c r="I928" s="117" t="s">
        <v>304</v>
      </c>
      <c r="J928" s="117" t="s">
        <v>306</v>
      </c>
    </row>
    <row r="929" spans="1:10" ht="25.5">
      <c r="A929" s="119" t="s">
        <v>564</v>
      </c>
      <c r="B929" s="120" t="s">
        <v>533</v>
      </c>
      <c r="C929" s="119" t="s">
        <v>183</v>
      </c>
      <c r="D929" s="119" t="s">
        <v>534</v>
      </c>
      <c r="E929" s="213" t="s">
        <v>565</v>
      </c>
      <c r="F929" s="213"/>
      <c r="G929" s="121" t="s">
        <v>393</v>
      </c>
      <c r="H929" s="122">
        <v>1</v>
      </c>
      <c r="I929" s="123">
        <v>112.43</v>
      </c>
      <c r="J929" s="123">
        <v>112.43</v>
      </c>
    </row>
    <row r="930" spans="1:10" ht="25.5">
      <c r="A930" s="124" t="s">
        <v>566</v>
      </c>
      <c r="B930" s="125" t="s">
        <v>745</v>
      </c>
      <c r="C930" s="124" t="s">
        <v>183</v>
      </c>
      <c r="D930" s="124" t="s">
        <v>270</v>
      </c>
      <c r="E930" s="214" t="s">
        <v>565</v>
      </c>
      <c r="F930" s="214"/>
      <c r="G930" s="126" t="s">
        <v>568</v>
      </c>
      <c r="H930" s="127">
        <v>1.5</v>
      </c>
      <c r="I930" s="128">
        <v>24.95</v>
      </c>
      <c r="J930" s="128">
        <v>37.42</v>
      </c>
    </row>
    <row r="931" spans="1:10" ht="25.5">
      <c r="A931" s="124" t="s">
        <v>566</v>
      </c>
      <c r="B931" s="125" t="s">
        <v>744</v>
      </c>
      <c r="C931" s="124" t="s">
        <v>183</v>
      </c>
      <c r="D931" s="124" t="s">
        <v>273</v>
      </c>
      <c r="E931" s="214" t="s">
        <v>565</v>
      </c>
      <c r="F931" s="214"/>
      <c r="G931" s="126" t="s">
        <v>568</v>
      </c>
      <c r="H931" s="127">
        <v>0.75</v>
      </c>
      <c r="I931" s="128">
        <v>20.25</v>
      </c>
      <c r="J931" s="128">
        <v>15.18</v>
      </c>
    </row>
    <row r="932" spans="1:10" ht="25.5">
      <c r="A932" s="129" t="s">
        <v>570</v>
      </c>
      <c r="B932" s="130" t="s">
        <v>778</v>
      </c>
      <c r="C932" s="129" t="s">
        <v>183</v>
      </c>
      <c r="D932" s="129" t="s">
        <v>534</v>
      </c>
      <c r="E932" s="227" t="s">
        <v>572</v>
      </c>
      <c r="F932" s="227"/>
      <c r="G932" s="131" t="s">
        <v>241</v>
      </c>
      <c r="H932" s="132">
        <v>1</v>
      </c>
      <c r="I932" s="133">
        <v>59.83</v>
      </c>
      <c r="J932" s="133">
        <v>59.83</v>
      </c>
    </row>
    <row r="933" spans="1:10" ht="38.25">
      <c r="A933" s="134"/>
      <c r="B933" s="134"/>
      <c r="C933" s="134"/>
      <c r="D933" s="134"/>
      <c r="E933" s="134" t="s">
        <v>575</v>
      </c>
      <c r="F933" s="135">
        <v>34.83</v>
      </c>
      <c r="G933" s="134" t="s">
        <v>576</v>
      </c>
      <c r="H933" s="135">
        <v>0</v>
      </c>
      <c r="I933" s="134" t="s">
        <v>577</v>
      </c>
      <c r="J933" s="135">
        <v>34.83</v>
      </c>
    </row>
    <row r="934" spans="1:10" ht="38.25">
      <c r="A934" s="134"/>
      <c r="B934" s="134"/>
      <c r="C934" s="134"/>
      <c r="D934" s="134"/>
      <c r="E934" s="134" t="s">
        <v>578</v>
      </c>
      <c r="F934" s="135">
        <v>33.61</v>
      </c>
      <c r="G934" s="134"/>
      <c r="H934" s="222" t="s">
        <v>579</v>
      </c>
      <c r="I934" s="222"/>
      <c r="J934" s="135">
        <v>146.04</v>
      </c>
    </row>
    <row r="935" spans="1:10" ht="26.25" thickBot="1">
      <c r="A935" s="111"/>
      <c r="B935" s="111"/>
      <c r="C935" s="111"/>
      <c r="D935" s="111"/>
      <c r="E935" s="111"/>
      <c r="F935" s="111"/>
      <c r="G935" s="111" t="s">
        <v>580</v>
      </c>
      <c r="H935" s="136">
        <v>2</v>
      </c>
      <c r="I935" s="111" t="s">
        <v>581</v>
      </c>
      <c r="J935" s="112">
        <v>292.08</v>
      </c>
    </row>
    <row r="936" spans="1:10" ht="15.75" thickTop="1">
      <c r="A936" s="137"/>
      <c r="B936" s="137"/>
      <c r="C936" s="137"/>
      <c r="D936" s="137"/>
      <c r="E936" s="137"/>
      <c r="F936" s="137"/>
      <c r="G936" s="137"/>
      <c r="H936" s="137"/>
      <c r="I936" s="137"/>
      <c r="J936" s="137"/>
    </row>
    <row r="937" spans="1:10" ht="30">
      <c r="A937" s="116" t="s">
        <v>535</v>
      </c>
      <c r="B937" s="117" t="s">
        <v>299</v>
      </c>
      <c r="C937" s="116" t="s">
        <v>300</v>
      </c>
      <c r="D937" s="116" t="s">
        <v>301</v>
      </c>
      <c r="E937" s="212" t="s">
        <v>563</v>
      </c>
      <c r="F937" s="212"/>
      <c r="G937" s="118" t="s">
        <v>302</v>
      </c>
      <c r="H937" s="117" t="s">
        <v>303</v>
      </c>
      <c r="I937" s="117" t="s">
        <v>304</v>
      </c>
      <c r="J937" s="117" t="s">
        <v>306</v>
      </c>
    </row>
    <row r="938" spans="1:10" ht="25.5">
      <c r="A938" s="119" t="s">
        <v>564</v>
      </c>
      <c r="B938" s="120" t="s">
        <v>536</v>
      </c>
      <c r="C938" s="119" t="s">
        <v>183</v>
      </c>
      <c r="D938" s="119" t="s">
        <v>537</v>
      </c>
      <c r="E938" s="213" t="s">
        <v>565</v>
      </c>
      <c r="F938" s="213"/>
      <c r="G938" s="121" t="s">
        <v>393</v>
      </c>
      <c r="H938" s="122">
        <v>1</v>
      </c>
      <c r="I938" s="123">
        <v>22.03</v>
      </c>
      <c r="J938" s="123">
        <v>22.03</v>
      </c>
    </row>
    <row r="939" spans="1:10" ht="25.5">
      <c r="A939" s="124" t="s">
        <v>566</v>
      </c>
      <c r="B939" s="125" t="s">
        <v>745</v>
      </c>
      <c r="C939" s="124" t="s">
        <v>183</v>
      </c>
      <c r="D939" s="124" t="s">
        <v>270</v>
      </c>
      <c r="E939" s="214" t="s">
        <v>565</v>
      </c>
      <c r="F939" s="214"/>
      <c r="G939" s="126" t="s">
        <v>568</v>
      </c>
      <c r="H939" s="127">
        <v>0.06</v>
      </c>
      <c r="I939" s="128">
        <v>24.95</v>
      </c>
      <c r="J939" s="128">
        <v>1.49</v>
      </c>
    </row>
    <row r="940" spans="1:10" ht="25.5">
      <c r="A940" s="124" t="s">
        <v>566</v>
      </c>
      <c r="B940" s="125" t="s">
        <v>744</v>
      </c>
      <c r="C940" s="124" t="s">
        <v>183</v>
      </c>
      <c r="D940" s="124" t="s">
        <v>273</v>
      </c>
      <c r="E940" s="214" t="s">
        <v>565</v>
      </c>
      <c r="F940" s="214"/>
      <c r="G940" s="126" t="s">
        <v>568</v>
      </c>
      <c r="H940" s="127">
        <v>0.03</v>
      </c>
      <c r="I940" s="128">
        <v>20.25</v>
      </c>
      <c r="J940" s="128">
        <v>0.6</v>
      </c>
    </row>
    <row r="941" spans="1:10" ht="25.5">
      <c r="A941" s="129" t="s">
        <v>570</v>
      </c>
      <c r="B941" s="130" t="s">
        <v>779</v>
      </c>
      <c r="C941" s="129" t="s">
        <v>183</v>
      </c>
      <c r="D941" s="129" t="s">
        <v>780</v>
      </c>
      <c r="E941" s="227" t="s">
        <v>572</v>
      </c>
      <c r="F941" s="227"/>
      <c r="G941" s="131" t="s">
        <v>241</v>
      </c>
      <c r="H941" s="132">
        <v>1</v>
      </c>
      <c r="I941" s="133">
        <v>19.940000000000001</v>
      </c>
      <c r="J941" s="133">
        <v>19.940000000000001</v>
      </c>
    </row>
    <row r="942" spans="1:10" ht="38.25">
      <c r="A942" s="134"/>
      <c r="B942" s="134"/>
      <c r="C942" s="134"/>
      <c r="D942" s="134"/>
      <c r="E942" s="134" t="s">
        <v>575</v>
      </c>
      <c r="F942" s="135">
        <v>1.39</v>
      </c>
      <c r="G942" s="134" t="s">
        <v>576</v>
      </c>
      <c r="H942" s="135">
        <v>0</v>
      </c>
      <c r="I942" s="134" t="s">
        <v>577</v>
      </c>
      <c r="J942" s="135">
        <v>1.39</v>
      </c>
    </row>
    <row r="943" spans="1:10" ht="38.25">
      <c r="A943" s="134"/>
      <c r="B943" s="134"/>
      <c r="C943" s="134"/>
      <c r="D943" s="134"/>
      <c r="E943" s="134" t="s">
        <v>578</v>
      </c>
      <c r="F943" s="135">
        <v>6.58</v>
      </c>
      <c r="G943" s="134"/>
      <c r="H943" s="222" t="s">
        <v>579</v>
      </c>
      <c r="I943" s="222"/>
      <c r="J943" s="135">
        <v>28.61</v>
      </c>
    </row>
    <row r="944" spans="1:10" ht="26.25" thickBot="1">
      <c r="A944" s="111"/>
      <c r="B944" s="111"/>
      <c r="C944" s="111"/>
      <c r="D944" s="111"/>
      <c r="E944" s="111"/>
      <c r="F944" s="111"/>
      <c r="G944" s="111" t="s">
        <v>580</v>
      </c>
      <c r="H944" s="136">
        <v>2</v>
      </c>
      <c r="I944" s="111" t="s">
        <v>581</v>
      </c>
      <c r="J944" s="112">
        <v>57.22</v>
      </c>
    </row>
    <row r="945" spans="1:10" ht="15.75" thickTop="1">
      <c r="A945" s="137"/>
      <c r="B945" s="137"/>
      <c r="C945" s="137"/>
      <c r="D945" s="137"/>
      <c r="E945" s="137"/>
      <c r="F945" s="137"/>
      <c r="G945" s="137"/>
      <c r="H945" s="137"/>
      <c r="I945" s="137"/>
      <c r="J945" s="137"/>
    </row>
    <row r="946" spans="1:10" ht="30">
      <c r="A946" s="116" t="s">
        <v>538</v>
      </c>
      <c r="B946" s="117" t="s">
        <v>299</v>
      </c>
      <c r="C946" s="116" t="s">
        <v>300</v>
      </c>
      <c r="D946" s="116" t="s">
        <v>301</v>
      </c>
      <c r="E946" s="212" t="s">
        <v>563</v>
      </c>
      <c r="F946" s="212"/>
      <c r="G946" s="118" t="s">
        <v>302</v>
      </c>
      <c r="H946" s="117" t="s">
        <v>303</v>
      </c>
      <c r="I946" s="117" t="s">
        <v>304</v>
      </c>
      <c r="J946" s="117" t="s">
        <v>306</v>
      </c>
    </row>
    <row r="947" spans="1:10" ht="25.5">
      <c r="A947" s="119" t="s">
        <v>564</v>
      </c>
      <c r="B947" s="120" t="s">
        <v>539</v>
      </c>
      <c r="C947" s="119" t="s">
        <v>183</v>
      </c>
      <c r="D947" s="119" t="s">
        <v>155</v>
      </c>
      <c r="E947" s="213" t="s">
        <v>565</v>
      </c>
      <c r="F947" s="213"/>
      <c r="G947" s="121" t="s">
        <v>393</v>
      </c>
      <c r="H947" s="122">
        <v>1</v>
      </c>
      <c r="I947" s="123">
        <v>11.93</v>
      </c>
      <c r="J947" s="123">
        <v>11.93</v>
      </c>
    </row>
    <row r="948" spans="1:10" ht="25.5">
      <c r="A948" s="124" t="s">
        <v>566</v>
      </c>
      <c r="B948" s="125" t="s">
        <v>745</v>
      </c>
      <c r="C948" s="124" t="s">
        <v>183</v>
      </c>
      <c r="D948" s="124" t="s">
        <v>270</v>
      </c>
      <c r="E948" s="214" t="s">
        <v>565</v>
      </c>
      <c r="F948" s="214"/>
      <c r="G948" s="126" t="s">
        <v>568</v>
      </c>
      <c r="H948" s="127">
        <v>0.15</v>
      </c>
      <c r="I948" s="128">
        <v>24.95</v>
      </c>
      <c r="J948" s="128">
        <v>3.74</v>
      </c>
    </row>
    <row r="949" spans="1:10" ht="25.5">
      <c r="A949" s="124" t="s">
        <v>566</v>
      </c>
      <c r="B949" s="125" t="s">
        <v>744</v>
      </c>
      <c r="C949" s="124" t="s">
        <v>183</v>
      </c>
      <c r="D949" s="124" t="s">
        <v>273</v>
      </c>
      <c r="E949" s="214" t="s">
        <v>565</v>
      </c>
      <c r="F949" s="214"/>
      <c r="G949" s="126" t="s">
        <v>568</v>
      </c>
      <c r="H949" s="127">
        <v>0.15</v>
      </c>
      <c r="I949" s="128">
        <v>20.25</v>
      </c>
      <c r="J949" s="128">
        <v>3.03</v>
      </c>
    </row>
    <row r="950" spans="1:10" ht="25.5">
      <c r="A950" s="129" t="s">
        <v>570</v>
      </c>
      <c r="B950" s="130" t="s">
        <v>781</v>
      </c>
      <c r="C950" s="129" t="s">
        <v>183</v>
      </c>
      <c r="D950" s="129" t="s">
        <v>155</v>
      </c>
      <c r="E950" s="227" t="s">
        <v>572</v>
      </c>
      <c r="F950" s="227"/>
      <c r="G950" s="131" t="s">
        <v>241</v>
      </c>
      <c r="H950" s="132">
        <v>1</v>
      </c>
      <c r="I950" s="133">
        <v>5.16</v>
      </c>
      <c r="J950" s="133">
        <v>5.16</v>
      </c>
    </row>
    <row r="951" spans="1:10" ht="38.25">
      <c r="A951" s="134"/>
      <c r="B951" s="134"/>
      <c r="C951" s="134"/>
      <c r="D951" s="134"/>
      <c r="E951" s="134" t="s">
        <v>575</v>
      </c>
      <c r="F951" s="135">
        <v>4.4000000000000004</v>
      </c>
      <c r="G951" s="134" t="s">
        <v>576</v>
      </c>
      <c r="H951" s="135">
        <v>0</v>
      </c>
      <c r="I951" s="134" t="s">
        <v>577</v>
      </c>
      <c r="J951" s="135">
        <v>4.4000000000000004</v>
      </c>
    </row>
    <row r="952" spans="1:10" ht="38.25">
      <c r="A952" s="134"/>
      <c r="B952" s="134"/>
      <c r="C952" s="134"/>
      <c r="D952" s="134"/>
      <c r="E952" s="134" t="s">
        <v>578</v>
      </c>
      <c r="F952" s="135">
        <v>3.56</v>
      </c>
      <c r="G952" s="134"/>
      <c r="H952" s="222" t="s">
        <v>579</v>
      </c>
      <c r="I952" s="222"/>
      <c r="J952" s="135">
        <v>15.49</v>
      </c>
    </row>
    <row r="953" spans="1:10" ht="26.25" thickBot="1">
      <c r="A953" s="111"/>
      <c r="B953" s="111"/>
      <c r="C953" s="111"/>
      <c r="D953" s="111"/>
      <c r="E953" s="111"/>
      <c r="F953" s="111"/>
      <c r="G953" s="111" t="s">
        <v>580</v>
      </c>
      <c r="H953" s="136">
        <v>11</v>
      </c>
      <c r="I953" s="111" t="s">
        <v>581</v>
      </c>
      <c r="J953" s="112">
        <v>170.39</v>
      </c>
    </row>
    <row r="954" spans="1:10" ht="15.75" thickTop="1">
      <c r="A954" s="137"/>
      <c r="B954" s="137"/>
      <c r="C954" s="137"/>
      <c r="D954" s="137"/>
      <c r="E954" s="137"/>
      <c r="F954" s="137"/>
      <c r="G954" s="137"/>
      <c r="H954" s="137"/>
      <c r="I954" s="137"/>
      <c r="J954" s="137"/>
    </row>
    <row r="955" spans="1:10" ht="30">
      <c r="A955" s="116" t="s">
        <v>540</v>
      </c>
      <c r="B955" s="117" t="s">
        <v>299</v>
      </c>
      <c r="C955" s="116" t="s">
        <v>300</v>
      </c>
      <c r="D955" s="116" t="s">
        <v>301</v>
      </c>
      <c r="E955" s="212" t="s">
        <v>563</v>
      </c>
      <c r="F955" s="212"/>
      <c r="G955" s="118" t="s">
        <v>302</v>
      </c>
      <c r="H955" s="117" t="s">
        <v>303</v>
      </c>
      <c r="I955" s="117" t="s">
        <v>304</v>
      </c>
      <c r="J955" s="117" t="s">
        <v>306</v>
      </c>
    </row>
    <row r="956" spans="1:10" ht="25.5">
      <c r="A956" s="119" t="s">
        <v>564</v>
      </c>
      <c r="B956" s="120" t="s">
        <v>541</v>
      </c>
      <c r="C956" s="119" t="s">
        <v>183</v>
      </c>
      <c r="D956" s="119" t="s">
        <v>154</v>
      </c>
      <c r="E956" s="213" t="s">
        <v>565</v>
      </c>
      <c r="F956" s="213"/>
      <c r="G956" s="121" t="s">
        <v>393</v>
      </c>
      <c r="H956" s="122">
        <v>1</v>
      </c>
      <c r="I956" s="123">
        <v>9</v>
      </c>
      <c r="J956" s="123">
        <v>9</v>
      </c>
    </row>
    <row r="957" spans="1:10" ht="25.5">
      <c r="A957" s="124" t="s">
        <v>566</v>
      </c>
      <c r="B957" s="125" t="s">
        <v>745</v>
      </c>
      <c r="C957" s="124" t="s">
        <v>183</v>
      </c>
      <c r="D957" s="124" t="s">
        <v>270</v>
      </c>
      <c r="E957" s="214" t="s">
        <v>565</v>
      </c>
      <c r="F957" s="214"/>
      <c r="G957" s="126" t="s">
        <v>568</v>
      </c>
      <c r="H957" s="127">
        <v>0.15</v>
      </c>
      <c r="I957" s="128">
        <v>24.95</v>
      </c>
      <c r="J957" s="128">
        <v>3.74</v>
      </c>
    </row>
    <row r="958" spans="1:10" ht="25.5">
      <c r="A958" s="124" t="s">
        <v>566</v>
      </c>
      <c r="B958" s="125" t="s">
        <v>744</v>
      </c>
      <c r="C958" s="124" t="s">
        <v>183</v>
      </c>
      <c r="D958" s="124" t="s">
        <v>273</v>
      </c>
      <c r="E958" s="214" t="s">
        <v>565</v>
      </c>
      <c r="F958" s="214"/>
      <c r="G958" s="126" t="s">
        <v>568</v>
      </c>
      <c r="H958" s="127">
        <v>0.15</v>
      </c>
      <c r="I958" s="128">
        <v>20.25</v>
      </c>
      <c r="J958" s="128">
        <v>3.03</v>
      </c>
    </row>
    <row r="959" spans="1:10" ht="25.5">
      <c r="A959" s="129" t="s">
        <v>570</v>
      </c>
      <c r="B959" s="130" t="s">
        <v>782</v>
      </c>
      <c r="C959" s="129" t="s">
        <v>183</v>
      </c>
      <c r="D959" s="129" t="s">
        <v>154</v>
      </c>
      <c r="E959" s="227" t="s">
        <v>572</v>
      </c>
      <c r="F959" s="227"/>
      <c r="G959" s="131" t="s">
        <v>241</v>
      </c>
      <c r="H959" s="132">
        <v>1</v>
      </c>
      <c r="I959" s="133">
        <v>2.23</v>
      </c>
      <c r="J959" s="133">
        <v>2.23</v>
      </c>
    </row>
    <row r="960" spans="1:10" ht="38.25">
      <c r="A960" s="134"/>
      <c r="B960" s="134"/>
      <c r="C960" s="134"/>
      <c r="D960" s="134"/>
      <c r="E960" s="134" t="s">
        <v>575</v>
      </c>
      <c r="F960" s="135">
        <v>4.4000000000000004</v>
      </c>
      <c r="G960" s="134" t="s">
        <v>576</v>
      </c>
      <c r="H960" s="135">
        <v>0</v>
      </c>
      <c r="I960" s="134" t="s">
        <v>577</v>
      </c>
      <c r="J960" s="135">
        <v>4.4000000000000004</v>
      </c>
    </row>
    <row r="961" spans="1:10" ht="38.25">
      <c r="A961" s="134"/>
      <c r="B961" s="134"/>
      <c r="C961" s="134"/>
      <c r="D961" s="134"/>
      <c r="E961" s="134" t="s">
        <v>578</v>
      </c>
      <c r="F961" s="135">
        <v>2.69</v>
      </c>
      <c r="G961" s="134"/>
      <c r="H961" s="222" t="s">
        <v>579</v>
      </c>
      <c r="I961" s="222"/>
      <c r="J961" s="135">
        <v>11.69</v>
      </c>
    </row>
    <row r="962" spans="1:10" ht="26.25" thickBot="1">
      <c r="A962" s="111"/>
      <c r="B962" s="111"/>
      <c r="C962" s="111"/>
      <c r="D962" s="111"/>
      <c r="E962" s="111"/>
      <c r="F962" s="111"/>
      <c r="G962" s="111" t="s">
        <v>580</v>
      </c>
      <c r="H962" s="136">
        <v>31</v>
      </c>
      <c r="I962" s="111" t="s">
        <v>581</v>
      </c>
      <c r="J962" s="112">
        <v>362.39</v>
      </c>
    </row>
    <row r="963" spans="1:10" ht="15.75" thickTop="1">
      <c r="A963" s="137"/>
      <c r="B963" s="137"/>
      <c r="C963" s="137"/>
      <c r="D963" s="137"/>
      <c r="E963" s="137"/>
      <c r="F963" s="137"/>
      <c r="G963" s="137"/>
      <c r="H963" s="137"/>
      <c r="I963" s="137"/>
      <c r="J963" s="137"/>
    </row>
    <row r="964" spans="1:10" ht="30">
      <c r="A964" s="116" t="s">
        <v>542</v>
      </c>
      <c r="B964" s="117" t="s">
        <v>299</v>
      </c>
      <c r="C964" s="116" t="s">
        <v>300</v>
      </c>
      <c r="D964" s="116" t="s">
        <v>301</v>
      </c>
      <c r="E964" s="212" t="s">
        <v>563</v>
      </c>
      <c r="F964" s="212"/>
      <c r="G964" s="118" t="s">
        <v>302</v>
      </c>
      <c r="H964" s="117" t="s">
        <v>303</v>
      </c>
      <c r="I964" s="117" t="s">
        <v>304</v>
      </c>
      <c r="J964" s="117" t="s">
        <v>306</v>
      </c>
    </row>
    <row r="965" spans="1:10" ht="25.5">
      <c r="A965" s="119" t="s">
        <v>564</v>
      </c>
      <c r="B965" s="120" t="s">
        <v>543</v>
      </c>
      <c r="C965" s="119" t="s">
        <v>183</v>
      </c>
      <c r="D965" s="119" t="s">
        <v>544</v>
      </c>
      <c r="E965" s="213" t="s">
        <v>565</v>
      </c>
      <c r="F965" s="213"/>
      <c r="G965" s="121" t="s">
        <v>393</v>
      </c>
      <c r="H965" s="122">
        <v>1</v>
      </c>
      <c r="I965" s="123">
        <v>751.3</v>
      </c>
      <c r="J965" s="123">
        <v>751.3</v>
      </c>
    </row>
    <row r="966" spans="1:10" ht="25.5">
      <c r="A966" s="124" t="s">
        <v>566</v>
      </c>
      <c r="B966" s="125" t="s">
        <v>744</v>
      </c>
      <c r="C966" s="124" t="s">
        <v>183</v>
      </c>
      <c r="D966" s="124" t="s">
        <v>273</v>
      </c>
      <c r="E966" s="214" t="s">
        <v>565</v>
      </c>
      <c r="F966" s="214"/>
      <c r="G966" s="126" t="s">
        <v>568</v>
      </c>
      <c r="H966" s="127">
        <v>2</v>
      </c>
      <c r="I966" s="128">
        <v>20.25</v>
      </c>
      <c r="J966" s="128">
        <v>40.5</v>
      </c>
    </row>
    <row r="967" spans="1:10" ht="25.5">
      <c r="A967" s="124" t="s">
        <v>566</v>
      </c>
      <c r="B967" s="125" t="s">
        <v>745</v>
      </c>
      <c r="C967" s="124" t="s">
        <v>183</v>
      </c>
      <c r="D967" s="124" t="s">
        <v>270</v>
      </c>
      <c r="E967" s="214" t="s">
        <v>565</v>
      </c>
      <c r="F967" s="214"/>
      <c r="G967" s="126" t="s">
        <v>568</v>
      </c>
      <c r="H967" s="127">
        <v>4</v>
      </c>
      <c r="I967" s="128">
        <v>24.95</v>
      </c>
      <c r="J967" s="128">
        <v>99.8</v>
      </c>
    </row>
    <row r="968" spans="1:10" ht="25.5">
      <c r="A968" s="129" t="s">
        <v>570</v>
      </c>
      <c r="B968" s="130" t="s">
        <v>783</v>
      </c>
      <c r="C968" s="129" t="s">
        <v>183</v>
      </c>
      <c r="D968" s="129" t="s">
        <v>544</v>
      </c>
      <c r="E968" s="227" t="s">
        <v>572</v>
      </c>
      <c r="F968" s="227"/>
      <c r="G968" s="131" t="s">
        <v>241</v>
      </c>
      <c r="H968" s="132">
        <v>1</v>
      </c>
      <c r="I968" s="133">
        <v>611</v>
      </c>
      <c r="J968" s="133">
        <v>611</v>
      </c>
    </row>
    <row r="969" spans="1:10" ht="38.25">
      <c r="A969" s="134"/>
      <c r="B969" s="134"/>
      <c r="C969" s="134"/>
      <c r="D969" s="134"/>
      <c r="E969" s="134" t="s">
        <v>575</v>
      </c>
      <c r="F969" s="135">
        <v>92.9</v>
      </c>
      <c r="G969" s="134" t="s">
        <v>576</v>
      </c>
      <c r="H969" s="135">
        <v>0</v>
      </c>
      <c r="I969" s="134" t="s">
        <v>577</v>
      </c>
      <c r="J969" s="135">
        <v>92.9</v>
      </c>
    </row>
    <row r="970" spans="1:10" ht="38.25">
      <c r="A970" s="134"/>
      <c r="B970" s="134"/>
      <c r="C970" s="134"/>
      <c r="D970" s="134"/>
      <c r="E970" s="134" t="s">
        <v>578</v>
      </c>
      <c r="F970" s="135">
        <v>224.63</v>
      </c>
      <c r="G970" s="134"/>
      <c r="H970" s="222" t="s">
        <v>579</v>
      </c>
      <c r="I970" s="222"/>
      <c r="J970" s="135">
        <v>975.93</v>
      </c>
    </row>
    <row r="971" spans="1:10" ht="26.25" thickBot="1">
      <c r="A971" s="111"/>
      <c r="B971" s="111"/>
      <c r="C971" s="111"/>
      <c r="D971" s="111"/>
      <c r="E971" s="111"/>
      <c r="F971" s="111"/>
      <c r="G971" s="111" t="s">
        <v>580</v>
      </c>
      <c r="H971" s="136">
        <v>1</v>
      </c>
      <c r="I971" s="111" t="s">
        <v>581</v>
      </c>
      <c r="J971" s="112">
        <v>975.93</v>
      </c>
    </row>
    <row r="972" spans="1:10" ht="15.75" thickTop="1">
      <c r="A972" s="137"/>
      <c r="B972" s="137"/>
      <c r="C972" s="137"/>
      <c r="D972" s="137"/>
      <c r="E972" s="137"/>
      <c r="F972" s="137"/>
      <c r="G972" s="137"/>
      <c r="H972" s="137"/>
      <c r="I972" s="137"/>
      <c r="J972" s="137"/>
    </row>
    <row r="973" spans="1:10" ht="30">
      <c r="A973" s="116" t="s">
        <v>545</v>
      </c>
      <c r="B973" s="117" t="s">
        <v>299</v>
      </c>
      <c r="C973" s="116" t="s">
        <v>300</v>
      </c>
      <c r="D973" s="116" t="s">
        <v>301</v>
      </c>
      <c r="E973" s="212" t="s">
        <v>563</v>
      </c>
      <c r="F973" s="212"/>
      <c r="G973" s="118" t="s">
        <v>302</v>
      </c>
      <c r="H973" s="117" t="s">
        <v>303</v>
      </c>
      <c r="I973" s="117" t="s">
        <v>304</v>
      </c>
      <c r="J973" s="117" t="s">
        <v>306</v>
      </c>
    </row>
    <row r="974" spans="1:10" ht="25.5">
      <c r="A974" s="119" t="s">
        <v>564</v>
      </c>
      <c r="B974" s="120" t="s">
        <v>546</v>
      </c>
      <c r="C974" s="119" t="s">
        <v>183</v>
      </c>
      <c r="D974" s="119" t="s">
        <v>172</v>
      </c>
      <c r="E974" s="213" t="s">
        <v>565</v>
      </c>
      <c r="F974" s="213"/>
      <c r="G974" s="121" t="s">
        <v>393</v>
      </c>
      <c r="H974" s="122">
        <v>1</v>
      </c>
      <c r="I974" s="123">
        <v>1184.33</v>
      </c>
      <c r="J974" s="123">
        <v>1184.33</v>
      </c>
    </row>
    <row r="975" spans="1:10" ht="25.5">
      <c r="A975" s="124" t="s">
        <v>566</v>
      </c>
      <c r="B975" s="125" t="s">
        <v>745</v>
      </c>
      <c r="C975" s="124" t="s">
        <v>183</v>
      </c>
      <c r="D975" s="124" t="s">
        <v>270</v>
      </c>
      <c r="E975" s="214" t="s">
        <v>565</v>
      </c>
      <c r="F975" s="214"/>
      <c r="G975" s="126" t="s">
        <v>568</v>
      </c>
      <c r="H975" s="127">
        <v>4.4000000000000004</v>
      </c>
      <c r="I975" s="128">
        <v>24.95</v>
      </c>
      <c r="J975" s="128">
        <v>109.78</v>
      </c>
    </row>
    <row r="976" spans="1:10" ht="25.5">
      <c r="A976" s="124" t="s">
        <v>566</v>
      </c>
      <c r="B976" s="125" t="s">
        <v>744</v>
      </c>
      <c r="C976" s="124" t="s">
        <v>183</v>
      </c>
      <c r="D976" s="124" t="s">
        <v>273</v>
      </c>
      <c r="E976" s="214" t="s">
        <v>565</v>
      </c>
      <c r="F976" s="214"/>
      <c r="G976" s="126" t="s">
        <v>568</v>
      </c>
      <c r="H976" s="127">
        <v>4.4000000000000004</v>
      </c>
      <c r="I976" s="128">
        <v>20.25</v>
      </c>
      <c r="J976" s="128">
        <v>89.1</v>
      </c>
    </row>
    <row r="977" spans="1:10" ht="25.5">
      <c r="A977" s="129" t="s">
        <v>570</v>
      </c>
      <c r="B977" s="130" t="s">
        <v>784</v>
      </c>
      <c r="C977" s="129" t="s">
        <v>183</v>
      </c>
      <c r="D977" s="129" t="s">
        <v>283</v>
      </c>
      <c r="E977" s="227" t="s">
        <v>572</v>
      </c>
      <c r="F977" s="227"/>
      <c r="G977" s="131" t="s">
        <v>241</v>
      </c>
      <c r="H977" s="132">
        <v>1</v>
      </c>
      <c r="I977" s="133">
        <v>4.51</v>
      </c>
      <c r="J977" s="133">
        <v>4.51</v>
      </c>
    </row>
    <row r="978" spans="1:10" ht="25.5">
      <c r="A978" s="129" t="s">
        <v>570</v>
      </c>
      <c r="B978" s="130" t="s">
        <v>785</v>
      </c>
      <c r="C978" s="129" t="s">
        <v>183</v>
      </c>
      <c r="D978" s="129" t="s">
        <v>282</v>
      </c>
      <c r="E978" s="227" t="s">
        <v>572</v>
      </c>
      <c r="F978" s="227"/>
      <c r="G978" s="131" t="s">
        <v>241</v>
      </c>
      <c r="H978" s="132">
        <v>3</v>
      </c>
      <c r="I978" s="133">
        <v>2.77</v>
      </c>
      <c r="J978" s="133">
        <v>8.31</v>
      </c>
    </row>
    <row r="979" spans="1:10" ht="25.5">
      <c r="A979" s="129" t="s">
        <v>570</v>
      </c>
      <c r="B979" s="130" t="s">
        <v>786</v>
      </c>
      <c r="C979" s="129" t="s">
        <v>183</v>
      </c>
      <c r="D979" s="129" t="s">
        <v>281</v>
      </c>
      <c r="E979" s="227" t="s">
        <v>572</v>
      </c>
      <c r="F979" s="227"/>
      <c r="G979" s="131" t="s">
        <v>241</v>
      </c>
      <c r="H979" s="132">
        <v>1</v>
      </c>
      <c r="I979" s="133">
        <v>789.46</v>
      </c>
      <c r="J979" s="133">
        <v>789.46</v>
      </c>
    </row>
    <row r="980" spans="1:10" ht="25.5">
      <c r="A980" s="129" t="s">
        <v>570</v>
      </c>
      <c r="B980" s="130" t="s">
        <v>787</v>
      </c>
      <c r="C980" s="129" t="s">
        <v>183</v>
      </c>
      <c r="D980" s="129" t="s">
        <v>280</v>
      </c>
      <c r="E980" s="227" t="s">
        <v>572</v>
      </c>
      <c r="F980" s="227"/>
      <c r="G980" s="131" t="s">
        <v>241</v>
      </c>
      <c r="H980" s="132">
        <v>1</v>
      </c>
      <c r="I980" s="133">
        <v>5.9</v>
      </c>
      <c r="J980" s="133">
        <v>5.9</v>
      </c>
    </row>
    <row r="981" spans="1:10" ht="25.5">
      <c r="A981" s="129" t="s">
        <v>570</v>
      </c>
      <c r="B981" s="130" t="s">
        <v>788</v>
      </c>
      <c r="C981" s="129" t="s">
        <v>183</v>
      </c>
      <c r="D981" s="129" t="s">
        <v>279</v>
      </c>
      <c r="E981" s="227" t="s">
        <v>572</v>
      </c>
      <c r="F981" s="227"/>
      <c r="G981" s="131" t="s">
        <v>46</v>
      </c>
      <c r="H981" s="132">
        <v>9</v>
      </c>
      <c r="I981" s="133">
        <v>7.59</v>
      </c>
      <c r="J981" s="133">
        <v>68.31</v>
      </c>
    </row>
    <row r="982" spans="1:10" ht="25.5">
      <c r="A982" s="129" t="s">
        <v>570</v>
      </c>
      <c r="B982" s="130" t="s">
        <v>789</v>
      </c>
      <c r="C982" s="129" t="s">
        <v>183</v>
      </c>
      <c r="D982" s="129" t="s">
        <v>284</v>
      </c>
      <c r="E982" s="227" t="s">
        <v>572</v>
      </c>
      <c r="F982" s="227"/>
      <c r="G982" s="131" t="s">
        <v>46</v>
      </c>
      <c r="H982" s="132">
        <v>3</v>
      </c>
      <c r="I982" s="133">
        <v>8.98</v>
      </c>
      <c r="J982" s="133">
        <v>26.94</v>
      </c>
    </row>
    <row r="983" spans="1:10" ht="25.5">
      <c r="A983" s="129" t="s">
        <v>570</v>
      </c>
      <c r="B983" s="130" t="s">
        <v>790</v>
      </c>
      <c r="C983" s="129" t="s">
        <v>183</v>
      </c>
      <c r="D983" s="129" t="s">
        <v>285</v>
      </c>
      <c r="E983" s="227" t="s">
        <v>572</v>
      </c>
      <c r="F983" s="227"/>
      <c r="G983" s="131" t="s">
        <v>241</v>
      </c>
      <c r="H983" s="132">
        <v>1</v>
      </c>
      <c r="I983" s="133">
        <v>82.02</v>
      </c>
      <c r="J983" s="133">
        <v>82.02</v>
      </c>
    </row>
    <row r="984" spans="1:10" ht="38.25">
      <c r="A984" s="134"/>
      <c r="B984" s="134"/>
      <c r="C984" s="134"/>
      <c r="D984" s="134"/>
      <c r="E984" s="134" t="s">
        <v>575</v>
      </c>
      <c r="F984" s="135">
        <v>129.36000000000001</v>
      </c>
      <c r="G984" s="134" t="s">
        <v>576</v>
      </c>
      <c r="H984" s="135">
        <v>0</v>
      </c>
      <c r="I984" s="134" t="s">
        <v>577</v>
      </c>
      <c r="J984" s="135">
        <v>129.36000000000001</v>
      </c>
    </row>
    <row r="985" spans="1:10" ht="38.25">
      <c r="A985" s="134"/>
      <c r="B985" s="134"/>
      <c r="C985" s="134"/>
      <c r="D985" s="134"/>
      <c r="E985" s="134" t="s">
        <v>578</v>
      </c>
      <c r="F985" s="135">
        <v>354.11</v>
      </c>
      <c r="G985" s="134"/>
      <c r="H985" s="222" t="s">
        <v>579</v>
      </c>
      <c r="I985" s="222"/>
      <c r="J985" s="135">
        <v>1538.44</v>
      </c>
    </row>
    <row r="986" spans="1:10" ht="26.25" thickBot="1">
      <c r="A986" s="111"/>
      <c r="B986" s="111"/>
      <c r="C986" s="111"/>
      <c r="D986" s="111"/>
      <c r="E986" s="111"/>
      <c r="F986" s="111"/>
      <c r="G986" s="111" t="s">
        <v>580</v>
      </c>
      <c r="H986" s="136">
        <v>1</v>
      </c>
      <c r="I986" s="111" t="s">
        <v>581</v>
      </c>
      <c r="J986" s="112">
        <v>1538.44</v>
      </c>
    </row>
    <row r="987" spans="1:10" ht="15.75" thickTop="1">
      <c r="A987" s="137"/>
      <c r="B987" s="137"/>
      <c r="C987" s="137"/>
      <c r="D987" s="137"/>
      <c r="E987" s="137"/>
      <c r="F987" s="137"/>
      <c r="G987" s="137"/>
      <c r="H987" s="137"/>
      <c r="I987" s="137"/>
      <c r="J987" s="137"/>
    </row>
    <row r="988" spans="1:10">
      <c r="A988" s="113" t="s">
        <v>547</v>
      </c>
      <c r="B988" s="113"/>
      <c r="C988" s="113"/>
      <c r="D988" s="113" t="s">
        <v>548</v>
      </c>
      <c r="E988" s="113"/>
      <c r="F988" s="211"/>
      <c r="G988" s="211"/>
      <c r="H988" s="114"/>
      <c r="I988" s="113"/>
      <c r="J988" s="115">
        <v>72760.649999999994</v>
      </c>
    </row>
    <row r="989" spans="1:10" ht="30">
      <c r="A989" s="116" t="s">
        <v>549</v>
      </c>
      <c r="B989" s="117" t="s">
        <v>299</v>
      </c>
      <c r="C989" s="116" t="s">
        <v>300</v>
      </c>
      <c r="D989" s="116" t="s">
        <v>301</v>
      </c>
      <c r="E989" s="212" t="s">
        <v>563</v>
      </c>
      <c r="F989" s="212"/>
      <c r="G989" s="118" t="s">
        <v>302</v>
      </c>
      <c r="H989" s="117" t="s">
        <v>303</v>
      </c>
      <c r="I989" s="117" t="s">
        <v>304</v>
      </c>
      <c r="J989" s="117" t="s">
        <v>306</v>
      </c>
    </row>
    <row r="990" spans="1:10" ht="25.5">
      <c r="A990" s="119" t="s">
        <v>564</v>
      </c>
      <c r="B990" s="120" t="s">
        <v>550</v>
      </c>
      <c r="C990" s="119" t="s">
        <v>183</v>
      </c>
      <c r="D990" s="119" t="s">
        <v>551</v>
      </c>
      <c r="E990" s="213" t="s">
        <v>565</v>
      </c>
      <c r="F990" s="213"/>
      <c r="G990" s="121" t="s">
        <v>132</v>
      </c>
      <c r="H990" s="122">
        <v>1</v>
      </c>
      <c r="I990" s="123">
        <v>452.28</v>
      </c>
      <c r="J990" s="123">
        <v>452.28</v>
      </c>
    </row>
    <row r="991" spans="1:10" ht="25.5">
      <c r="A991" s="124" t="s">
        <v>566</v>
      </c>
      <c r="B991" s="125" t="s">
        <v>316</v>
      </c>
      <c r="C991" s="124" t="s">
        <v>183</v>
      </c>
      <c r="D991" s="124" t="s">
        <v>69</v>
      </c>
      <c r="E991" s="214" t="s">
        <v>565</v>
      </c>
      <c r="F991" s="214"/>
      <c r="G991" s="126" t="s">
        <v>7</v>
      </c>
      <c r="H991" s="127">
        <v>0.09</v>
      </c>
      <c r="I991" s="128">
        <v>79.760000000000005</v>
      </c>
      <c r="J991" s="128">
        <v>7.17</v>
      </c>
    </row>
    <row r="992" spans="1:10" ht="38.25">
      <c r="A992" s="124" t="s">
        <v>566</v>
      </c>
      <c r="B992" s="125" t="s">
        <v>328</v>
      </c>
      <c r="C992" s="124" t="s">
        <v>183</v>
      </c>
      <c r="D992" s="124" t="s">
        <v>329</v>
      </c>
      <c r="E992" s="214" t="s">
        <v>565</v>
      </c>
      <c r="F992" s="214"/>
      <c r="G992" s="126" t="s">
        <v>7</v>
      </c>
      <c r="H992" s="127">
        <v>8.9999999999999993E-3</v>
      </c>
      <c r="I992" s="128">
        <v>3667.1</v>
      </c>
      <c r="J992" s="128">
        <v>33</v>
      </c>
    </row>
    <row r="993" spans="1:10" ht="25.5">
      <c r="A993" s="124" t="s">
        <v>566</v>
      </c>
      <c r="B993" s="125" t="s">
        <v>681</v>
      </c>
      <c r="C993" s="124" t="s">
        <v>183</v>
      </c>
      <c r="D993" s="124" t="s">
        <v>247</v>
      </c>
      <c r="E993" s="214" t="s">
        <v>565</v>
      </c>
      <c r="F993" s="214"/>
      <c r="G993" s="126" t="s">
        <v>7</v>
      </c>
      <c r="H993" s="127">
        <v>0.09</v>
      </c>
      <c r="I993" s="128">
        <v>126.85</v>
      </c>
      <c r="J993" s="128">
        <v>11.41</v>
      </c>
    </row>
    <row r="994" spans="1:10" ht="25.5">
      <c r="A994" s="124" t="s">
        <v>566</v>
      </c>
      <c r="B994" s="125" t="s">
        <v>335</v>
      </c>
      <c r="C994" s="124" t="s">
        <v>183</v>
      </c>
      <c r="D994" s="124" t="s">
        <v>75</v>
      </c>
      <c r="E994" s="214" t="s">
        <v>565</v>
      </c>
      <c r="F994" s="214"/>
      <c r="G994" s="126" t="s">
        <v>5</v>
      </c>
      <c r="H994" s="127">
        <v>1</v>
      </c>
      <c r="I994" s="128">
        <v>106.11</v>
      </c>
      <c r="J994" s="128">
        <v>106.11</v>
      </c>
    </row>
    <row r="995" spans="1:10" ht="25.5">
      <c r="A995" s="124" t="s">
        <v>566</v>
      </c>
      <c r="B995" s="125" t="s">
        <v>339</v>
      </c>
      <c r="C995" s="124" t="s">
        <v>183</v>
      </c>
      <c r="D995" s="124" t="s">
        <v>83</v>
      </c>
      <c r="E995" s="214" t="s">
        <v>565</v>
      </c>
      <c r="F995" s="214"/>
      <c r="G995" s="126" t="s">
        <v>5</v>
      </c>
      <c r="H995" s="127">
        <v>2.1</v>
      </c>
      <c r="I995" s="128">
        <v>14.69</v>
      </c>
      <c r="J995" s="128">
        <v>30.84</v>
      </c>
    </row>
    <row r="996" spans="1:10" ht="25.5">
      <c r="A996" s="124" t="s">
        <v>566</v>
      </c>
      <c r="B996" s="125" t="s">
        <v>341</v>
      </c>
      <c r="C996" s="124" t="s">
        <v>183</v>
      </c>
      <c r="D996" s="124" t="s">
        <v>84</v>
      </c>
      <c r="E996" s="214" t="s">
        <v>565</v>
      </c>
      <c r="F996" s="214"/>
      <c r="G996" s="126" t="s">
        <v>5</v>
      </c>
      <c r="H996" s="127">
        <v>2.1</v>
      </c>
      <c r="I996" s="128">
        <v>43.28</v>
      </c>
      <c r="J996" s="128">
        <v>90.88</v>
      </c>
    </row>
    <row r="997" spans="1:10" ht="25.5">
      <c r="A997" s="124" t="s">
        <v>566</v>
      </c>
      <c r="B997" s="125" t="s">
        <v>791</v>
      </c>
      <c r="C997" s="124" t="s">
        <v>183</v>
      </c>
      <c r="D997" s="124" t="s">
        <v>792</v>
      </c>
      <c r="E997" s="214" t="s">
        <v>565</v>
      </c>
      <c r="F997" s="214"/>
      <c r="G997" s="126" t="s">
        <v>5</v>
      </c>
      <c r="H997" s="127">
        <v>2.1</v>
      </c>
      <c r="I997" s="128">
        <v>17.850000000000001</v>
      </c>
      <c r="J997" s="128">
        <v>37.479999999999997</v>
      </c>
    </row>
    <row r="998" spans="1:10" ht="25.5">
      <c r="A998" s="124" t="s">
        <v>566</v>
      </c>
      <c r="B998" s="125" t="s">
        <v>793</v>
      </c>
      <c r="C998" s="124" t="s">
        <v>183</v>
      </c>
      <c r="D998" s="124" t="s">
        <v>794</v>
      </c>
      <c r="E998" s="214" t="s">
        <v>565</v>
      </c>
      <c r="F998" s="214"/>
      <c r="G998" s="126" t="s">
        <v>7</v>
      </c>
      <c r="H998" s="127">
        <v>2.3E-2</v>
      </c>
      <c r="I998" s="128">
        <v>1790.22</v>
      </c>
      <c r="J998" s="128">
        <v>41.17</v>
      </c>
    </row>
    <row r="999" spans="1:10" ht="25.5">
      <c r="A999" s="124" t="s">
        <v>566</v>
      </c>
      <c r="B999" s="125" t="s">
        <v>795</v>
      </c>
      <c r="C999" s="124" t="s">
        <v>183</v>
      </c>
      <c r="D999" s="124" t="s">
        <v>287</v>
      </c>
      <c r="E999" s="214" t="s">
        <v>565</v>
      </c>
      <c r="F999" s="214"/>
      <c r="G999" s="126" t="s">
        <v>7</v>
      </c>
      <c r="H999" s="127">
        <v>0.09</v>
      </c>
      <c r="I999" s="128">
        <v>1022.4</v>
      </c>
      <c r="J999" s="128">
        <v>92.01</v>
      </c>
    </row>
    <row r="1000" spans="1:10" ht="25.5">
      <c r="A1000" s="124" t="s">
        <v>566</v>
      </c>
      <c r="B1000" s="125" t="s">
        <v>796</v>
      </c>
      <c r="C1000" s="124" t="s">
        <v>183</v>
      </c>
      <c r="D1000" s="124" t="s">
        <v>286</v>
      </c>
      <c r="E1000" s="214" t="s">
        <v>565</v>
      </c>
      <c r="F1000" s="214"/>
      <c r="G1000" s="126" t="s">
        <v>132</v>
      </c>
      <c r="H1000" s="127">
        <v>1</v>
      </c>
      <c r="I1000" s="128">
        <v>2.21</v>
      </c>
      <c r="J1000" s="128">
        <v>2.21</v>
      </c>
    </row>
    <row r="1001" spans="1:10" ht="38.25">
      <c r="A1001" s="134"/>
      <c r="B1001" s="134"/>
      <c r="C1001" s="134"/>
      <c r="D1001" s="134"/>
      <c r="E1001" s="134" t="s">
        <v>575</v>
      </c>
      <c r="F1001" s="135">
        <v>163.81</v>
      </c>
      <c r="G1001" s="134" t="s">
        <v>576</v>
      </c>
      <c r="H1001" s="135">
        <v>0</v>
      </c>
      <c r="I1001" s="134" t="s">
        <v>577</v>
      </c>
      <c r="J1001" s="135">
        <v>163.81</v>
      </c>
    </row>
    <row r="1002" spans="1:10" ht="38.25">
      <c r="A1002" s="134"/>
      <c r="B1002" s="134"/>
      <c r="C1002" s="134"/>
      <c r="D1002" s="134"/>
      <c r="E1002" s="134" t="s">
        <v>578</v>
      </c>
      <c r="F1002" s="135">
        <v>135.22999999999999</v>
      </c>
      <c r="G1002" s="134"/>
      <c r="H1002" s="222" t="s">
        <v>579</v>
      </c>
      <c r="I1002" s="222"/>
      <c r="J1002" s="135">
        <v>587.51</v>
      </c>
    </row>
    <row r="1003" spans="1:10" ht="26.25" thickBot="1">
      <c r="A1003" s="111"/>
      <c r="B1003" s="111"/>
      <c r="C1003" s="111"/>
      <c r="D1003" s="111"/>
      <c r="E1003" s="111"/>
      <c r="F1003" s="111"/>
      <c r="G1003" s="111" t="s">
        <v>580</v>
      </c>
      <c r="H1003" s="136">
        <v>80</v>
      </c>
      <c r="I1003" s="111" t="s">
        <v>581</v>
      </c>
      <c r="J1003" s="112">
        <v>47000.800000000003</v>
      </c>
    </row>
    <row r="1004" spans="1:10" ht="15.75" thickTop="1">
      <c r="A1004" s="137"/>
      <c r="B1004" s="137"/>
      <c r="C1004" s="137"/>
      <c r="D1004" s="137"/>
      <c r="E1004" s="137"/>
      <c r="F1004" s="137"/>
      <c r="G1004" s="137"/>
      <c r="H1004" s="137"/>
      <c r="I1004" s="137"/>
      <c r="J1004" s="137"/>
    </row>
    <row r="1005" spans="1:10" ht="30">
      <c r="A1005" s="116" t="s">
        <v>552</v>
      </c>
      <c r="B1005" s="117" t="s">
        <v>299</v>
      </c>
      <c r="C1005" s="116" t="s">
        <v>300</v>
      </c>
      <c r="D1005" s="116" t="s">
        <v>301</v>
      </c>
      <c r="E1005" s="212" t="s">
        <v>563</v>
      </c>
      <c r="F1005" s="212"/>
      <c r="G1005" s="118" t="s">
        <v>302</v>
      </c>
      <c r="H1005" s="117" t="s">
        <v>303</v>
      </c>
      <c r="I1005" s="117" t="s">
        <v>304</v>
      </c>
      <c r="J1005" s="117" t="s">
        <v>306</v>
      </c>
    </row>
    <row r="1006" spans="1:10" ht="25.5">
      <c r="A1006" s="119" t="s">
        <v>564</v>
      </c>
      <c r="B1006" s="120" t="s">
        <v>553</v>
      </c>
      <c r="C1006" s="119" t="s">
        <v>183</v>
      </c>
      <c r="D1006" s="119" t="s">
        <v>554</v>
      </c>
      <c r="E1006" s="213" t="s">
        <v>565</v>
      </c>
      <c r="F1006" s="213"/>
      <c r="G1006" s="121" t="s">
        <v>132</v>
      </c>
      <c r="H1006" s="122">
        <v>1</v>
      </c>
      <c r="I1006" s="123">
        <v>207.1</v>
      </c>
      <c r="J1006" s="123">
        <v>207.1</v>
      </c>
    </row>
    <row r="1007" spans="1:10" ht="25.5">
      <c r="A1007" s="124" t="s">
        <v>566</v>
      </c>
      <c r="B1007" s="125" t="s">
        <v>606</v>
      </c>
      <c r="C1007" s="124" t="s">
        <v>183</v>
      </c>
      <c r="D1007" s="124" t="s">
        <v>607</v>
      </c>
      <c r="E1007" s="214" t="s">
        <v>565</v>
      </c>
      <c r="F1007" s="214"/>
      <c r="G1007" s="126" t="s">
        <v>568</v>
      </c>
      <c r="H1007" s="127">
        <v>0.9</v>
      </c>
      <c r="I1007" s="128">
        <v>19.98</v>
      </c>
      <c r="J1007" s="128">
        <v>17.98</v>
      </c>
    </row>
    <row r="1008" spans="1:10" ht="25.5">
      <c r="A1008" s="124" t="s">
        <v>566</v>
      </c>
      <c r="B1008" s="125" t="s">
        <v>316</v>
      </c>
      <c r="C1008" s="124" t="s">
        <v>183</v>
      </c>
      <c r="D1008" s="124" t="s">
        <v>69</v>
      </c>
      <c r="E1008" s="214" t="s">
        <v>565</v>
      </c>
      <c r="F1008" s="214"/>
      <c r="G1008" s="126" t="s">
        <v>7</v>
      </c>
      <c r="H1008" s="127">
        <v>0.03</v>
      </c>
      <c r="I1008" s="128">
        <v>79.760000000000005</v>
      </c>
      <c r="J1008" s="128">
        <v>2.39</v>
      </c>
    </row>
    <row r="1009" spans="1:10" ht="25.5">
      <c r="A1009" s="124" t="s">
        <v>566</v>
      </c>
      <c r="B1009" s="125" t="s">
        <v>594</v>
      </c>
      <c r="C1009" s="124" t="s">
        <v>183</v>
      </c>
      <c r="D1009" s="124" t="s">
        <v>204</v>
      </c>
      <c r="E1009" s="214" t="s">
        <v>565</v>
      </c>
      <c r="F1009" s="214"/>
      <c r="G1009" s="126" t="s">
        <v>568</v>
      </c>
      <c r="H1009" s="127">
        <v>0.9</v>
      </c>
      <c r="I1009" s="128">
        <v>24.68</v>
      </c>
      <c r="J1009" s="128">
        <v>22.21</v>
      </c>
    </row>
    <row r="1010" spans="1:10" ht="25.5">
      <c r="A1010" s="124" t="s">
        <v>566</v>
      </c>
      <c r="B1010" s="125" t="s">
        <v>681</v>
      </c>
      <c r="C1010" s="124" t="s">
        <v>183</v>
      </c>
      <c r="D1010" s="124" t="s">
        <v>247</v>
      </c>
      <c r="E1010" s="214" t="s">
        <v>565</v>
      </c>
      <c r="F1010" s="214"/>
      <c r="G1010" s="126" t="s">
        <v>7</v>
      </c>
      <c r="H1010" s="127">
        <v>0.04</v>
      </c>
      <c r="I1010" s="128">
        <v>126.85</v>
      </c>
      <c r="J1010" s="128">
        <v>5.07</v>
      </c>
    </row>
    <row r="1011" spans="1:10" ht="25.5">
      <c r="A1011" s="124" t="s">
        <v>566</v>
      </c>
      <c r="B1011" s="125" t="s">
        <v>593</v>
      </c>
      <c r="C1011" s="124" t="s">
        <v>183</v>
      </c>
      <c r="D1011" s="124" t="s">
        <v>290</v>
      </c>
      <c r="E1011" s="214" t="s">
        <v>565</v>
      </c>
      <c r="F1011" s="214"/>
      <c r="G1011" s="126" t="s">
        <v>7</v>
      </c>
      <c r="H1011" s="127">
        <v>0.03</v>
      </c>
      <c r="I1011" s="128">
        <v>955.74</v>
      </c>
      <c r="J1011" s="128">
        <v>28.67</v>
      </c>
    </row>
    <row r="1012" spans="1:10" ht="25.5">
      <c r="A1012" s="129" t="s">
        <v>570</v>
      </c>
      <c r="B1012" s="130" t="s">
        <v>797</v>
      </c>
      <c r="C1012" s="129" t="s">
        <v>183</v>
      </c>
      <c r="D1012" s="129" t="s">
        <v>288</v>
      </c>
      <c r="E1012" s="227" t="s">
        <v>572</v>
      </c>
      <c r="F1012" s="227"/>
      <c r="G1012" s="131" t="s">
        <v>241</v>
      </c>
      <c r="H1012" s="132">
        <v>0.4</v>
      </c>
      <c r="I1012" s="133">
        <v>70</v>
      </c>
      <c r="J1012" s="133">
        <v>28</v>
      </c>
    </row>
    <row r="1013" spans="1:10" ht="25.5">
      <c r="A1013" s="129" t="s">
        <v>570</v>
      </c>
      <c r="B1013" s="130" t="s">
        <v>798</v>
      </c>
      <c r="C1013" s="129" t="s">
        <v>183</v>
      </c>
      <c r="D1013" s="129" t="s">
        <v>289</v>
      </c>
      <c r="E1013" s="227" t="s">
        <v>572</v>
      </c>
      <c r="F1013" s="227"/>
      <c r="G1013" s="131" t="s">
        <v>5</v>
      </c>
      <c r="H1013" s="132">
        <v>2</v>
      </c>
      <c r="I1013" s="133">
        <v>51.39</v>
      </c>
      <c r="J1013" s="133">
        <v>102.78</v>
      </c>
    </row>
    <row r="1014" spans="1:10" ht="38.25">
      <c r="A1014" s="134"/>
      <c r="B1014" s="134"/>
      <c r="C1014" s="134"/>
      <c r="D1014" s="134"/>
      <c r="E1014" s="134" t="s">
        <v>575</v>
      </c>
      <c r="F1014" s="135">
        <v>32.590000000000003</v>
      </c>
      <c r="G1014" s="134" t="s">
        <v>576</v>
      </c>
      <c r="H1014" s="135">
        <v>0</v>
      </c>
      <c r="I1014" s="134" t="s">
        <v>577</v>
      </c>
      <c r="J1014" s="135">
        <v>32.590000000000003</v>
      </c>
    </row>
    <row r="1015" spans="1:10" ht="38.25">
      <c r="A1015" s="134"/>
      <c r="B1015" s="134"/>
      <c r="C1015" s="134"/>
      <c r="D1015" s="134"/>
      <c r="E1015" s="134" t="s">
        <v>578</v>
      </c>
      <c r="F1015" s="135">
        <v>61.92</v>
      </c>
      <c r="G1015" s="134"/>
      <c r="H1015" s="222" t="s">
        <v>579</v>
      </c>
      <c r="I1015" s="222"/>
      <c r="J1015" s="135">
        <v>269.02</v>
      </c>
    </row>
    <row r="1016" spans="1:10" ht="26.25" thickBot="1">
      <c r="A1016" s="111"/>
      <c r="B1016" s="111"/>
      <c r="C1016" s="111"/>
      <c r="D1016" s="111"/>
      <c r="E1016" s="111"/>
      <c r="F1016" s="111"/>
      <c r="G1016" s="111" t="s">
        <v>580</v>
      </c>
      <c r="H1016" s="136">
        <v>80</v>
      </c>
      <c r="I1016" s="111" t="s">
        <v>581</v>
      </c>
      <c r="J1016" s="112">
        <v>21521.599999999999</v>
      </c>
    </row>
    <row r="1017" spans="1:10" ht="15.75" thickTop="1">
      <c r="A1017" s="137"/>
      <c r="B1017" s="137"/>
      <c r="C1017" s="137"/>
      <c r="D1017" s="137"/>
      <c r="E1017" s="137"/>
      <c r="F1017" s="137"/>
      <c r="G1017" s="137"/>
      <c r="H1017" s="137"/>
      <c r="I1017" s="137"/>
      <c r="J1017" s="137"/>
    </row>
    <row r="1018" spans="1:10" ht="30">
      <c r="A1018" s="116" t="s">
        <v>555</v>
      </c>
      <c r="B1018" s="117" t="s">
        <v>299</v>
      </c>
      <c r="C1018" s="116" t="s">
        <v>300</v>
      </c>
      <c r="D1018" s="116" t="s">
        <v>301</v>
      </c>
      <c r="E1018" s="212" t="s">
        <v>563</v>
      </c>
      <c r="F1018" s="212"/>
      <c r="G1018" s="118" t="s">
        <v>302</v>
      </c>
      <c r="H1018" s="117" t="s">
        <v>303</v>
      </c>
      <c r="I1018" s="117" t="s">
        <v>304</v>
      </c>
      <c r="J1018" s="117" t="s">
        <v>306</v>
      </c>
    </row>
    <row r="1019" spans="1:10" ht="25.5">
      <c r="A1019" s="119" t="s">
        <v>564</v>
      </c>
      <c r="B1019" s="120" t="s">
        <v>556</v>
      </c>
      <c r="C1019" s="119" t="s">
        <v>183</v>
      </c>
      <c r="D1019" s="119" t="s">
        <v>557</v>
      </c>
      <c r="E1019" s="213" t="s">
        <v>565</v>
      </c>
      <c r="F1019" s="213"/>
      <c r="G1019" s="121" t="s">
        <v>5</v>
      </c>
      <c r="H1019" s="122">
        <v>1</v>
      </c>
      <c r="I1019" s="123">
        <v>435.03</v>
      </c>
      <c r="J1019" s="123">
        <v>435.03</v>
      </c>
    </row>
    <row r="1020" spans="1:10" ht="25.5">
      <c r="A1020" s="124" t="s">
        <v>566</v>
      </c>
      <c r="B1020" s="125" t="s">
        <v>606</v>
      </c>
      <c r="C1020" s="124" t="s">
        <v>183</v>
      </c>
      <c r="D1020" s="124" t="s">
        <v>607</v>
      </c>
      <c r="E1020" s="214" t="s">
        <v>565</v>
      </c>
      <c r="F1020" s="214"/>
      <c r="G1020" s="126" t="s">
        <v>568</v>
      </c>
      <c r="H1020" s="127">
        <v>3</v>
      </c>
      <c r="I1020" s="128">
        <v>19.98</v>
      </c>
      <c r="J1020" s="128">
        <v>59.94</v>
      </c>
    </row>
    <row r="1021" spans="1:10" ht="25.5">
      <c r="A1021" s="124" t="s">
        <v>566</v>
      </c>
      <c r="B1021" s="125" t="s">
        <v>594</v>
      </c>
      <c r="C1021" s="124" t="s">
        <v>183</v>
      </c>
      <c r="D1021" s="124" t="s">
        <v>204</v>
      </c>
      <c r="E1021" s="214" t="s">
        <v>565</v>
      </c>
      <c r="F1021" s="214"/>
      <c r="G1021" s="126" t="s">
        <v>568</v>
      </c>
      <c r="H1021" s="127">
        <v>3</v>
      </c>
      <c r="I1021" s="128">
        <v>24.68</v>
      </c>
      <c r="J1021" s="128">
        <v>74.040000000000006</v>
      </c>
    </row>
    <row r="1022" spans="1:10" ht="25.5">
      <c r="A1022" s="124" t="s">
        <v>566</v>
      </c>
      <c r="B1022" s="125" t="s">
        <v>799</v>
      </c>
      <c r="C1022" s="124" t="s">
        <v>183</v>
      </c>
      <c r="D1022" s="124" t="s">
        <v>292</v>
      </c>
      <c r="E1022" s="214" t="s">
        <v>565</v>
      </c>
      <c r="F1022" s="214"/>
      <c r="G1022" s="126" t="s">
        <v>7</v>
      </c>
      <c r="H1022" s="127">
        <v>0.05</v>
      </c>
      <c r="I1022" s="128">
        <v>642.19000000000005</v>
      </c>
      <c r="J1022" s="128">
        <v>32.1</v>
      </c>
    </row>
    <row r="1023" spans="1:10" ht="25.5">
      <c r="A1023" s="129" t="s">
        <v>570</v>
      </c>
      <c r="B1023" s="130" t="s">
        <v>800</v>
      </c>
      <c r="C1023" s="129" t="s">
        <v>183</v>
      </c>
      <c r="D1023" s="129" t="s">
        <v>291</v>
      </c>
      <c r="E1023" s="227" t="s">
        <v>572</v>
      </c>
      <c r="F1023" s="227"/>
      <c r="G1023" s="131" t="s">
        <v>5</v>
      </c>
      <c r="H1023" s="132">
        <v>1</v>
      </c>
      <c r="I1023" s="133">
        <v>268.95</v>
      </c>
      <c r="J1023" s="133">
        <v>268.95</v>
      </c>
    </row>
    <row r="1024" spans="1:10" ht="38.25">
      <c r="A1024" s="134"/>
      <c r="B1024" s="134"/>
      <c r="C1024" s="134"/>
      <c r="D1024" s="134"/>
      <c r="E1024" s="134" t="s">
        <v>575</v>
      </c>
      <c r="F1024" s="135">
        <v>90.42</v>
      </c>
      <c r="G1024" s="134" t="s">
        <v>576</v>
      </c>
      <c r="H1024" s="135">
        <v>0</v>
      </c>
      <c r="I1024" s="134" t="s">
        <v>577</v>
      </c>
      <c r="J1024" s="135">
        <v>90.42</v>
      </c>
    </row>
    <row r="1025" spans="1:10" ht="38.25">
      <c r="A1025" s="134"/>
      <c r="B1025" s="134"/>
      <c r="C1025" s="134"/>
      <c r="D1025" s="134"/>
      <c r="E1025" s="134" t="s">
        <v>578</v>
      </c>
      <c r="F1025" s="135">
        <v>130.07</v>
      </c>
      <c r="G1025" s="134"/>
      <c r="H1025" s="222" t="s">
        <v>579</v>
      </c>
      <c r="I1025" s="222"/>
      <c r="J1025" s="135">
        <v>565.1</v>
      </c>
    </row>
    <row r="1026" spans="1:10" ht="25.5">
      <c r="A1026" s="111"/>
      <c r="B1026" s="111"/>
      <c r="C1026" s="111"/>
      <c r="D1026" s="111"/>
      <c r="E1026" s="111"/>
      <c r="F1026" s="111"/>
      <c r="G1026" s="111" t="s">
        <v>580</v>
      </c>
      <c r="H1026" s="136">
        <v>7.5</v>
      </c>
      <c r="I1026" s="111" t="s">
        <v>581</v>
      </c>
      <c r="J1026" s="112">
        <v>4238.25</v>
      </c>
    </row>
  </sheetData>
  <mergeCells count="746">
    <mergeCell ref="E1022:F1022"/>
    <mergeCell ref="E1023:F1023"/>
    <mergeCell ref="H1025:I1025"/>
    <mergeCell ref="A2:G2"/>
    <mergeCell ref="A3:G3"/>
    <mergeCell ref="A4:G4"/>
    <mergeCell ref="E1013:F1013"/>
    <mergeCell ref="H1015:I1015"/>
    <mergeCell ref="E1018:F1018"/>
    <mergeCell ref="E1019:F1019"/>
    <mergeCell ref="E1020:F1020"/>
    <mergeCell ref="E1021:F1021"/>
    <mergeCell ref="E1007:F1007"/>
    <mergeCell ref="E1008:F1008"/>
    <mergeCell ref="E1009:F1009"/>
    <mergeCell ref="E1010:F1010"/>
    <mergeCell ref="E1011:F1011"/>
    <mergeCell ref="E1012:F1012"/>
    <mergeCell ref="E998:F998"/>
    <mergeCell ref="E999:F999"/>
    <mergeCell ref="E1000:F1000"/>
    <mergeCell ref="H1002:I1002"/>
    <mergeCell ref="E1005:F1005"/>
    <mergeCell ref="E1006:F1006"/>
    <mergeCell ref="E992:F992"/>
    <mergeCell ref="E993:F993"/>
    <mergeCell ref="E994:F994"/>
    <mergeCell ref="E995:F995"/>
    <mergeCell ref="E996:F996"/>
    <mergeCell ref="E997:F997"/>
    <mergeCell ref="E983:F983"/>
    <mergeCell ref="H985:I985"/>
    <mergeCell ref="F988:G988"/>
    <mergeCell ref="E989:F989"/>
    <mergeCell ref="E990:F990"/>
    <mergeCell ref="E991:F991"/>
    <mergeCell ref="E977:F977"/>
    <mergeCell ref="E978:F978"/>
    <mergeCell ref="E979:F979"/>
    <mergeCell ref="E980:F980"/>
    <mergeCell ref="E981:F981"/>
    <mergeCell ref="E982:F982"/>
    <mergeCell ref="E968:F968"/>
    <mergeCell ref="H970:I970"/>
    <mergeCell ref="E973:F973"/>
    <mergeCell ref="E974:F974"/>
    <mergeCell ref="E975:F975"/>
    <mergeCell ref="E976:F976"/>
    <mergeCell ref="E959:F959"/>
    <mergeCell ref="H961:I961"/>
    <mergeCell ref="E964:F964"/>
    <mergeCell ref="E965:F965"/>
    <mergeCell ref="E966:F966"/>
    <mergeCell ref="E967:F967"/>
    <mergeCell ref="E950:F950"/>
    <mergeCell ref="H952:I952"/>
    <mergeCell ref="E955:F955"/>
    <mergeCell ref="E956:F956"/>
    <mergeCell ref="E957:F957"/>
    <mergeCell ref="E958:F958"/>
    <mergeCell ref="E941:F941"/>
    <mergeCell ref="H943:I943"/>
    <mergeCell ref="E946:F946"/>
    <mergeCell ref="E947:F947"/>
    <mergeCell ref="E948:F948"/>
    <mergeCell ref="E949:F949"/>
    <mergeCell ref="E932:F932"/>
    <mergeCell ref="H934:I934"/>
    <mergeCell ref="E937:F937"/>
    <mergeCell ref="E938:F938"/>
    <mergeCell ref="E939:F939"/>
    <mergeCell ref="E940:F940"/>
    <mergeCell ref="E923:F923"/>
    <mergeCell ref="H925:I925"/>
    <mergeCell ref="E928:F928"/>
    <mergeCell ref="E929:F929"/>
    <mergeCell ref="E930:F930"/>
    <mergeCell ref="E931:F931"/>
    <mergeCell ref="E914:F914"/>
    <mergeCell ref="H916:I916"/>
    <mergeCell ref="E919:F919"/>
    <mergeCell ref="E920:F920"/>
    <mergeCell ref="E921:F921"/>
    <mergeCell ref="E922:F922"/>
    <mergeCell ref="E905:F905"/>
    <mergeCell ref="H907:I907"/>
    <mergeCell ref="E910:F910"/>
    <mergeCell ref="E911:F911"/>
    <mergeCell ref="E912:F912"/>
    <mergeCell ref="E913:F913"/>
    <mergeCell ref="E896:F896"/>
    <mergeCell ref="H898:I898"/>
    <mergeCell ref="E901:F901"/>
    <mergeCell ref="E902:F902"/>
    <mergeCell ref="E903:F903"/>
    <mergeCell ref="E904:F904"/>
    <mergeCell ref="E887:F887"/>
    <mergeCell ref="H889:I889"/>
    <mergeCell ref="E892:F892"/>
    <mergeCell ref="E893:F893"/>
    <mergeCell ref="E894:F894"/>
    <mergeCell ref="E895:F895"/>
    <mergeCell ref="E878:F878"/>
    <mergeCell ref="H880:I880"/>
    <mergeCell ref="E883:F883"/>
    <mergeCell ref="E884:F884"/>
    <mergeCell ref="E885:F885"/>
    <mergeCell ref="E886:F886"/>
    <mergeCell ref="E869:F869"/>
    <mergeCell ref="H871:I871"/>
    <mergeCell ref="E874:F874"/>
    <mergeCell ref="E875:F875"/>
    <mergeCell ref="E876:F876"/>
    <mergeCell ref="E877:F877"/>
    <mergeCell ref="E860:F860"/>
    <mergeCell ref="H862:I862"/>
    <mergeCell ref="E865:F865"/>
    <mergeCell ref="E866:F866"/>
    <mergeCell ref="E867:F867"/>
    <mergeCell ref="E868:F868"/>
    <mergeCell ref="E851:F851"/>
    <mergeCell ref="H853:I853"/>
    <mergeCell ref="E856:F856"/>
    <mergeCell ref="E857:F857"/>
    <mergeCell ref="E858:F858"/>
    <mergeCell ref="E859:F859"/>
    <mergeCell ref="E842:F842"/>
    <mergeCell ref="H844:I844"/>
    <mergeCell ref="E847:F847"/>
    <mergeCell ref="E848:F848"/>
    <mergeCell ref="E849:F849"/>
    <mergeCell ref="E850:F850"/>
    <mergeCell ref="E833:F833"/>
    <mergeCell ref="H835:I835"/>
    <mergeCell ref="E838:F838"/>
    <mergeCell ref="E839:F839"/>
    <mergeCell ref="E840:F840"/>
    <mergeCell ref="E841:F841"/>
    <mergeCell ref="H825:I825"/>
    <mergeCell ref="E828:F828"/>
    <mergeCell ref="E829:F829"/>
    <mergeCell ref="E830:F830"/>
    <mergeCell ref="E831:F831"/>
    <mergeCell ref="E832:F832"/>
    <mergeCell ref="E818:F818"/>
    <mergeCell ref="E819:F819"/>
    <mergeCell ref="E820:F820"/>
    <mergeCell ref="E821:F821"/>
    <mergeCell ref="E822:F822"/>
    <mergeCell ref="E823:F823"/>
    <mergeCell ref="E809:F809"/>
    <mergeCell ref="E810:F810"/>
    <mergeCell ref="E811:F811"/>
    <mergeCell ref="E812:F812"/>
    <mergeCell ref="E813:F813"/>
    <mergeCell ref="H815:I815"/>
    <mergeCell ref="E800:F800"/>
    <mergeCell ref="E801:F801"/>
    <mergeCell ref="E802:F802"/>
    <mergeCell ref="E803:F803"/>
    <mergeCell ref="H805:I805"/>
    <mergeCell ref="E808:F808"/>
    <mergeCell ref="E791:F791"/>
    <mergeCell ref="E792:F792"/>
    <mergeCell ref="E793:F793"/>
    <mergeCell ref="H795:I795"/>
    <mergeCell ref="E798:F798"/>
    <mergeCell ref="E799:F799"/>
    <mergeCell ref="E782:F782"/>
    <mergeCell ref="E783:F783"/>
    <mergeCell ref="H785:I785"/>
    <mergeCell ref="E788:F788"/>
    <mergeCell ref="E789:F789"/>
    <mergeCell ref="E790:F790"/>
    <mergeCell ref="E773:F773"/>
    <mergeCell ref="H775:I775"/>
    <mergeCell ref="E778:F778"/>
    <mergeCell ref="E779:F779"/>
    <mergeCell ref="E780:F780"/>
    <mergeCell ref="E781:F781"/>
    <mergeCell ref="E764:F764"/>
    <mergeCell ref="H766:I766"/>
    <mergeCell ref="E769:F769"/>
    <mergeCell ref="E770:F770"/>
    <mergeCell ref="E771:F771"/>
    <mergeCell ref="E772:F772"/>
    <mergeCell ref="E755:F755"/>
    <mergeCell ref="H757:I757"/>
    <mergeCell ref="E760:F760"/>
    <mergeCell ref="E761:F761"/>
    <mergeCell ref="E762:F762"/>
    <mergeCell ref="E763:F763"/>
    <mergeCell ref="H747:I747"/>
    <mergeCell ref="F750:G750"/>
    <mergeCell ref="E751:F751"/>
    <mergeCell ref="E752:F752"/>
    <mergeCell ref="E753:F753"/>
    <mergeCell ref="E754:F754"/>
    <mergeCell ref="E740:F740"/>
    <mergeCell ref="E741:F741"/>
    <mergeCell ref="E742:F742"/>
    <mergeCell ref="E743:F743"/>
    <mergeCell ref="E744:F744"/>
    <mergeCell ref="E745:F745"/>
    <mergeCell ref="E731:F731"/>
    <mergeCell ref="E732:F732"/>
    <mergeCell ref="H734:I734"/>
    <mergeCell ref="E737:F737"/>
    <mergeCell ref="E738:F738"/>
    <mergeCell ref="E739:F739"/>
    <mergeCell ref="E725:F725"/>
    <mergeCell ref="E726:F726"/>
    <mergeCell ref="E727:F727"/>
    <mergeCell ref="E728:F728"/>
    <mergeCell ref="E729:F729"/>
    <mergeCell ref="E730:F730"/>
    <mergeCell ref="E716:F716"/>
    <mergeCell ref="E717:F717"/>
    <mergeCell ref="E718:F718"/>
    <mergeCell ref="H720:I720"/>
    <mergeCell ref="E723:F723"/>
    <mergeCell ref="E724:F724"/>
    <mergeCell ref="E707:F707"/>
    <mergeCell ref="E708:F708"/>
    <mergeCell ref="H710:I710"/>
    <mergeCell ref="E713:F713"/>
    <mergeCell ref="E714:F714"/>
    <mergeCell ref="E715:F715"/>
    <mergeCell ref="E701:F701"/>
    <mergeCell ref="E702:F702"/>
    <mergeCell ref="E703:F703"/>
    <mergeCell ref="E704:F704"/>
    <mergeCell ref="E705:F705"/>
    <mergeCell ref="E706:F706"/>
    <mergeCell ref="E692:F692"/>
    <mergeCell ref="E693:F693"/>
    <mergeCell ref="H695:I695"/>
    <mergeCell ref="F698:G698"/>
    <mergeCell ref="E699:F699"/>
    <mergeCell ref="E700:F700"/>
    <mergeCell ref="E686:F686"/>
    <mergeCell ref="E687:F687"/>
    <mergeCell ref="E688:F688"/>
    <mergeCell ref="E689:F689"/>
    <mergeCell ref="E690:F690"/>
    <mergeCell ref="E691:F691"/>
    <mergeCell ref="E677:F677"/>
    <mergeCell ref="E678:F678"/>
    <mergeCell ref="E679:F679"/>
    <mergeCell ref="H681:I681"/>
    <mergeCell ref="E684:F684"/>
    <mergeCell ref="E685:F685"/>
    <mergeCell ref="E668:F668"/>
    <mergeCell ref="H670:I670"/>
    <mergeCell ref="E673:F673"/>
    <mergeCell ref="E674:F674"/>
    <mergeCell ref="E675:F675"/>
    <mergeCell ref="E676:F676"/>
    <mergeCell ref="E662:F662"/>
    <mergeCell ref="E663:F663"/>
    <mergeCell ref="E664:F664"/>
    <mergeCell ref="E665:F665"/>
    <mergeCell ref="E666:F666"/>
    <mergeCell ref="E667:F667"/>
    <mergeCell ref="E653:F653"/>
    <mergeCell ref="E654:F654"/>
    <mergeCell ref="E655:F655"/>
    <mergeCell ref="E656:F656"/>
    <mergeCell ref="E657:F657"/>
    <mergeCell ref="H659:I659"/>
    <mergeCell ref="E644:F644"/>
    <mergeCell ref="E645:F645"/>
    <mergeCell ref="E646:F646"/>
    <mergeCell ref="H648:I648"/>
    <mergeCell ref="E651:F651"/>
    <mergeCell ref="E652:F652"/>
    <mergeCell ref="E635:F635"/>
    <mergeCell ref="H637:I637"/>
    <mergeCell ref="E640:F640"/>
    <mergeCell ref="E641:F641"/>
    <mergeCell ref="E642:F642"/>
    <mergeCell ref="E643:F643"/>
    <mergeCell ref="E629:F629"/>
    <mergeCell ref="E630:F630"/>
    <mergeCell ref="E631:F631"/>
    <mergeCell ref="E632:F632"/>
    <mergeCell ref="E633:F633"/>
    <mergeCell ref="E634:F634"/>
    <mergeCell ref="E620:F620"/>
    <mergeCell ref="E621:F621"/>
    <mergeCell ref="E622:F622"/>
    <mergeCell ref="E623:F623"/>
    <mergeCell ref="E624:F624"/>
    <mergeCell ref="H626:I626"/>
    <mergeCell ref="E611:F611"/>
    <mergeCell ref="E612:F612"/>
    <mergeCell ref="E613:F613"/>
    <mergeCell ref="H615:I615"/>
    <mergeCell ref="E618:F618"/>
    <mergeCell ref="E619:F619"/>
    <mergeCell ref="H603:I603"/>
    <mergeCell ref="E606:F606"/>
    <mergeCell ref="E607:F607"/>
    <mergeCell ref="E608:F608"/>
    <mergeCell ref="E609:F609"/>
    <mergeCell ref="E610:F610"/>
    <mergeCell ref="E596:F596"/>
    <mergeCell ref="E597:F597"/>
    <mergeCell ref="E598:F598"/>
    <mergeCell ref="E599:F599"/>
    <mergeCell ref="E600:F600"/>
    <mergeCell ref="E601:F601"/>
    <mergeCell ref="E587:F587"/>
    <mergeCell ref="E588:F588"/>
    <mergeCell ref="E589:F589"/>
    <mergeCell ref="H591:I591"/>
    <mergeCell ref="E594:F594"/>
    <mergeCell ref="E595:F595"/>
    <mergeCell ref="E578:F578"/>
    <mergeCell ref="E579:F579"/>
    <mergeCell ref="H581:I581"/>
    <mergeCell ref="E584:F584"/>
    <mergeCell ref="E585:F585"/>
    <mergeCell ref="E586:F586"/>
    <mergeCell ref="H570:I570"/>
    <mergeCell ref="E573:F573"/>
    <mergeCell ref="E574:F574"/>
    <mergeCell ref="E575:F575"/>
    <mergeCell ref="E576:F576"/>
    <mergeCell ref="E577:F577"/>
    <mergeCell ref="E563:F563"/>
    <mergeCell ref="E564:F564"/>
    <mergeCell ref="E565:F565"/>
    <mergeCell ref="E566:F566"/>
    <mergeCell ref="E567:F567"/>
    <mergeCell ref="E568:F568"/>
    <mergeCell ref="E554:F554"/>
    <mergeCell ref="E555:F555"/>
    <mergeCell ref="E556:F556"/>
    <mergeCell ref="H558:I558"/>
    <mergeCell ref="E561:F561"/>
    <mergeCell ref="E562:F562"/>
    <mergeCell ref="H546:I546"/>
    <mergeCell ref="E549:F549"/>
    <mergeCell ref="E550:F550"/>
    <mergeCell ref="E551:F551"/>
    <mergeCell ref="E552:F552"/>
    <mergeCell ref="E553:F553"/>
    <mergeCell ref="E539:F539"/>
    <mergeCell ref="E540:F540"/>
    <mergeCell ref="E541:F541"/>
    <mergeCell ref="E542:F542"/>
    <mergeCell ref="E543:F543"/>
    <mergeCell ref="E544:F544"/>
    <mergeCell ref="E530:F530"/>
    <mergeCell ref="E531:F531"/>
    <mergeCell ref="E532:F532"/>
    <mergeCell ref="H534:I534"/>
    <mergeCell ref="E537:F537"/>
    <mergeCell ref="E538:F538"/>
    <mergeCell ref="H522:I522"/>
    <mergeCell ref="E525:F525"/>
    <mergeCell ref="E526:F526"/>
    <mergeCell ref="E527:F527"/>
    <mergeCell ref="E528:F528"/>
    <mergeCell ref="E529:F529"/>
    <mergeCell ref="E515:F515"/>
    <mergeCell ref="E516:F516"/>
    <mergeCell ref="E517:F517"/>
    <mergeCell ref="E518:F518"/>
    <mergeCell ref="E519:F519"/>
    <mergeCell ref="E520:F520"/>
    <mergeCell ref="E506:F506"/>
    <mergeCell ref="E507:F507"/>
    <mergeCell ref="E508:F508"/>
    <mergeCell ref="E509:F509"/>
    <mergeCell ref="H511:I511"/>
    <mergeCell ref="E514:F514"/>
    <mergeCell ref="E497:F497"/>
    <mergeCell ref="E498:F498"/>
    <mergeCell ref="H500:I500"/>
    <mergeCell ref="E503:F503"/>
    <mergeCell ref="E504:F504"/>
    <mergeCell ref="E505:F505"/>
    <mergeCell ref="H489:I489"/>
    <mergeCell ref="E492:F492"/>
    <mergeCell ref="E493:F493"/>
    <mergeCell ref="E494:F494"/>
    <mergeCell ref="E495:F495"/>
    <mergeCell ref="E496:F496"/>
    <mergeCell ref="E482:F482"/>
    <mergeCell ref="E483:F483"/>
    <mergeCell ref="E484:F484"/>
    <mergeCell ref="E485:F485"/>
    <mergeCell ref="E486:F486"/>
    <mergeCell ref="E487:F487"/>
    <mergeCell ref="E473:F473"/>
    <mergeCell ref="E474:F474"/>
    <mergeCell ref="E475:F475"/>
    <mergeCell ref="H477:I477"/>
    <mergeCell ref="E480:F480"/>
    <mergeCell ref="E481:F481"/>
    <mergeCell ref="H465:I465"/>
    <mergeCell ref="E468:F468"/>
    <mergeCell ref="E469:F469"/>
    <mergeCell ref="E470:F470"/>
    <mergeCell ref="E471:F471"/>
    <mergeCell ref="E472:F472"/>
    <mergeCell ref="E458:F458"/>
    <mergeCell ref="E459:F459"/>
    <mergeCell ref="E460:F460"/>
    <mergeCell ref="E461:F461"/>
    <mergeCell ref="E462:F462"/>
    <mergeCell ref="E463:F463"/>
    <mergeCell ref="E449:F449"/>
    <mergeCell ref="E450:F450"/>
    <mergeCell ref="H452:I452"/>
    <mergeCell ref="F455:G455"/>
    <mergeCell ref="E456:F456"/>
    <mergeCell ref="E457:F457"/>
    <mergeCell ref="E443:F443"/>
    <mergeCell ref="E444:F444"/>
    <mergeCell ref="E445:F445"/>
    <mergeCell ref="E446:F446"/>
    <mergeCell ref="E447:F447"/>
    <mergeCell ref="E448:F448"/>
    <mergeCell ref="E434:F434"/>
    <mergeCell ref="E435:F435"/>
    <mergeCell ref="E436:F436"/>
    <mergeCell ref="E437:F437"/>
    <mergeCell ref="H439:I439"/>
    <mergeCell ref="E442:F442"/>
    <mergeCell ref="E425:F425"/>
    <mergeCell ref="H427:I427"/>
    <mergeCell ref="E430:F430"/>
    <mergeCell ref="E431:F431"/>
    <mergeCell ref="E432:F432"/>
    <mergeCell ref="E433:F433"/>
    <mergeCell ref="E419:F419"/>
    <mergeCell ref="E420:F420"/>
    <mergeCell ref="E421:F421"/>
    <mergeCell ref="E422:F422"/>
    <mergeCell ref="E423:F423"/>
    <mergeCell ref="E424:F424"/>
    <mergeCell ref="E410:F410"/>
    <mergeCell ref="E411:F411"/>
    <mergeCell ref="E412:F412"/>
    <mergeCell ref="H414:I414"/>
    <mergeCell ref="E417:F417"/>
    <mergeCell ref="E418:F418"/>
    <mergeCell ref="E401:F401"/>
    <mergeCell ref="H403:I403"/>
    <mergeCell ref="E406:F406"/>
    <mergeCell ref="E407:F407"/>
    <mergeCell ref="E408:F408"/>
    <mergeCell ref="E409:F409"/>
    <mergeCell ref="E395:F395"/>
    <mergeCell ref="E396:F396"/>
    <mergeCell ref="E397:F397"/>
    <mergeCell ref="E398:F398"/>
    <mergeCell ref="E399:F399"/>
    <mergeCell ref="E400:F400"/>
    <mergeCell ref="E386:F386"/>
    <mergeCell ref="E387:F387"/>
    <mergeCell ref="E388:F388"/>
    <mergeCell ref="E389:F389"/>
    <mergeCell ref="E390:F390"/>
    <mergeCell ref="H392:I392"/>
    <mergeCell ref="E377:F377"/>
    <mergeCell ref="E378:F378"/>
    <mergeCell ref="E379:F379"/>
    <mergeCell ref="H381:I381"/>
    <mergeCell ref="E384:F384"/>
    <mergeCell ref="E385:F385"/>
    <mergeCell ref="E368:F368"/>
    <mergeCell ref="E369:F369"/>
    <mergeCell ref="E370:F370"/>
    <mergeCell ref="H372:I372"/>
    <mergeCell ref="E375:F375"/>
    <mergeCell ref="E376:F376"/>
    <mergeCell ref="E359:F359"/>
    <mergeCell ref="H361:I361"/>
    <mergeCell ref="E364:F364"/>
    <mergeCell ref="E365:F365"/>
    <mergeCell ref="E366:F366"/>
    <mergeCell ref="E367:F367"/>
    <mergeCell ref="E353:F353"/>
    <mergeCell ref="E354:F354"/>
    <mergeCell ref="E355:F355"/>
    <mergeCell ref="E356:F356"/>
    <mergeCell ref="E357:F357"/>
    <mergeCell ref="E358:F358"/>
    <mergeCell ref="E344:F344"/>
    <mergeCell ref="E345:F345"/>
    <mergeCell ref="E346:F346"/>
    <mergeCell ref="E347:F347"/>
    <mergeCell ref="E348:F348"/>
    <mergeCell ref="H350:I350"/>
    <mergeCell ref="E335:F335"/>
    <mergeCell ref="E336:F336"/>
    <mergeCell ref="E337:F337"/>
    <mergeCell ref="H339:I339"/>
    <mergeCell ref="E342:F342"/>
    <mergeCell ref="E343:F343"/>
    <mergeCell ref="E326:F326"/>
    <mergeCell ref="H328:I328"/>
    <mergeCell ref="E331:F331"/>
    <mergeCell ref="E332:F332"/>
    <mergeCell ref="E333:F333"/>
    <mergeCell ref="E334:F334"/>
    <mergeCell ref="E320:F320"/>
    <mergeCell ref="E321:F321"/>
    <mergeCell ref="E322:F322"/>
    <mergeCell ref="E323:F323"/>
    <mergeCell ref="E324:F324"/>
    <mergeCell ref="E325:F325"/>
    <mergeCell ref="E311:F311"/>
    <mergeCell ref="E312:F312"/>
    <mergeCell ref="E313:F313"/>
    <mergeCell ref="E314:F314"/>
    <mergeCell ref="E315:F315"/>
    <mergeCell ref="H317:I317"/>
    <mergeCell ref="E302:F302"/>
    <mergeCell ref="E303:F303"/>
    <mergeCell ref="E304:F304"/>
    <mergeCell ref="H306:I306"/>
    <mergeCell ref="E309:F309"/>
    <mergeCell ref="E310:F310"/>
    <mergeCell ref="F296:G296"/>
    <mergeCell ref="F297:G297"/>
    <mergeCell ref="E298:F298"/>
    <mergeCell ref="E299:F299"/>
    <mergeCell ref="E300:F300"/>
    <mergeCell ref="E301:F301"/>
    <mergeCell ref="E287:F287"/>
    <mergeCell ref="E288:F288"/>
    <mergeCell ref="E289:F289"/>
    <mergeCell ref="E290:F290"/>
    <mergeCell ref="E291:F291"/>
    <mergeCell ref="H293:I293"/>
    <mergeCell ref="E278:F278"/>
    <mergeCell ref="E279:F279"/>
    <mergeCell ref="E280:F280"/>
    <mergeCell ref="E281:F281"/>
    <mergeCell ref="H283:I283"/>
    <mergeCell ref="E286:F286"/>
    <mergeCell ref="E269:F269"/>
    <mergeCell ref="E270:F270"/>
    <mergeCell ref="E271:F271"/>
    <mergeCell ref="H273:I273"/>
    <mergeCell ref="E276:F276"/>
    <mergeCell ref="E277:F277"/>
    <mergeCell ref="H261:I261"/>
    <mergeCell ref="F264:G264"/>
    <mergeCell ref="E265:F265"/>
    <mergeCell ref="E266:F266"/>
    <mergeCell ref="E267:F267"/>
    <mergeCell ref="E268:F268"/>
    <mergeCell ref="H252:I252"/>
    <mergeCell ref="E255:F255"/>
    <mergeCell ref="E256:F256"/>
    <mergeCell ref="E257:F257"/>
    <mergeCell ref="E258:F258"/>
    <mergeCell ref="E259:F259"/>
    <mergeCell ref="E245:F245"/>
    <mergeCell ref="E246:F246"/>
    <mergeCell ref="E247:F247"/>
    <mergeCell ref="E248:F248"/>
    <mergeCell ref="E249:F249"/>
    <mergeCell ref="E250:F250"/>
    <mergeCell ref="E236:F236"/>
    <mergeCell ref="E237:F237"/>
    <mergeCell ref="E238:F238"/>
    <mergeCell ref="E239:F239"/>
    <mergeCell ref="H241:I241"/>
    <mergeCell ref="F244:G244"/>
    <mergeCell ref="E227:F227"/>
    <mergeCell ref="E228:F228"/>
    <mergeCell ref="H230:I230"/>
    <mergeCell ref="E233:F233"/>
    <mergeCell ref="E234:F234"/>
    <mergeCell ref="E235:F235"/>
    <mergeCell ref="E218:F218"/>
    <mergeCell ref="H220:I220"/>
    <mergeCell ref="E223:F223"/>
    <mergeCell ref="E224:F224"/>
    <mergeCell ref="E225:F225"/>
    <mergeCell ref="E226:F226"/>
    <mergeCell ref="E212:F212"/>
    <mergeCell ref="E213:F213"/>
    <mergeCell ref="E214:F214"/>
    <mergeCell ref="E215:F215"/>
    <mergeCell ref="E216:F216"/>
    <mergeCell ref="E217:F217"/>
    <mergeCell ref="E203:F203"/>
    <mergeCell ref="E204:F204"/>
    <mergeCell ref="E205:F205"/>
    <mergeCell ref="E206:F206"/>
    <mergeCell ref="H208:I208"/>
    <mergeCell ref="F211:G211"/>
    <mergeCell ref="E194:F194"/>
    <mergeCell ref="E195:F195"/>
    <mergeCell ref="H197:I197"/>
    <mergeCell ref="E200:F200"/>
    <mergeCell ref="E201:F201"/>
    <mergeCell ref="E202:F202"/>
    <mergeCell ref="E188:F188"/>
    <mergeCell ref="E189:F189"/>
    <mergeCell ref="E190:F190"/>
    <mergeCell ref="E191:F191"/>
    <mergeCell ref="E192:F192"/>
    <mergeCell ref="E193:F193"/>
    <mergeCell ref="E179:F179"/>
    <mergeCell ref="E180:F180"/>
    <mergeCell ref="E181:F181"/>
    <mergeCell ref="E182:F182"/>
    <mergeCell ref="H184:I184"/>
    <mergeCell ref="E187:F187"/>
    <mergeCell ref="H171:I171"/>
    <mergeCell ref="F174:G174"/>
    <mergeCell ref="E175:F175"/>
    <mergeCell ref="E176:F176"/>
    <mergeCell ref="E177:F177"/>
    <mergeCell ref="E178:F178"/>
    <mergeCell ref="E164:F164"/>
    <mergeCell ref="E165:F165"/>
    <mergeCell ref="E166:F166"/>
    <mergeCell ref="E167:F167"/>
    <mergeCell ref="E168:F168"/>
    <mergeCell ref="E169:F169"/>
    <mergeCell ref="E155:F155"/>
    <mergeCell ref="E156:F156"/>
    <mergeCell ref="E157:F157"/>
    <mergeCell ref="H159:I159"/>
    <mergeCell ref="E162:F162"/>
    <mergeCell ref="E163:F163"/>
    <mergeCell ref="F149:G149"/>
    <mergeCell ref="E150:F150"/>
    <mergeCell ref="E151:F151"/>
    <mergeCell ref="E152:F152"/>
    <mergeCell ref="E153:F153"/>
    <mergeCell ref="E154:F154"/>
    <mergeCell ref="E140:F140"/>
    <mergeCell ref="E141:F141"/>
    <mergeCell ref="E142:F142"/>
    <mergeCell ref="E143:F143"/>
    <mergeCell ref="E144:F144"/>
    <mergeCell ref="H146:I146"/>
    <mergeCell ref="E131:F131"/>
    <mergeCell ref="E132:F132"/>
    <mergeCell ref="E133:F133"/>
    <mergeCell ref="H135:I135"/>
    <mergeCell ref="E138:F138"/>
    <mergeCell ref="E139:F139"/>
    <mergeCell ref="E122:F122"/>
    <mergeCell ref="E123:F123"/>
    <mergeCell ref="E124:F124"/>
    <mergeCell ref="H126:I126"/>
    <mergeCell ref="E129:F129"/>
    <mergeCell ref="E130:F130"/>
    <mergeCell ref="E113:F113"/>
    <mergeCell ref="E114:F114"/>
    <mergeCell ref="E115:F115"/>
    <mergeCell ref="H117:I117"/>
    <mergeCell ref="E120:F120"/>
    <mergeCell ref="E121:F121"/>
    <mergeCell ref="E104:F104"/>
    <mergeCell ref="E105:F105"/>
    <mergeCell ref="H107:I107"/>
    <mergeCell ref="E110:F110"/>
    <mergeCell ref="E111:F111"/>
    <mergeCell ref="E112:F112"/>
    <mergeCell ref="H96:I96"/>
    <mergeCell ref="F99:G99"/>
    <mergeCell ref="E100:F100"/>
    <mergeCell ref="E101:F101"/>
    <mergeCell ref="E102:F102"/>
    <mergeCell ref="E103:F103"/>
    <mergeCell ref="E89:F89"/>
    <mergeCell ref="E90:F90"/>
    <mergeCell ref="E91:F91"/>
    <mergeCell ref="E92:F92"/>
    <mergeCell ref="E93:F93"/>
    <mergeCell ref="E94:F94"/>
    <mergeCell ref="E80:F80"/>
    <mergeCell ref="H82:I82"/>
    <mergeCell ref="E85:F85"/>
    <mergeCell ref="E86:F86"/>
    <mergeCell ref="E87:F87"/>
    <mergeCell ref="E88:F88"/>
    <mergeCell ref="H72:I72"/>
    <mergeCell ref="F75:G75"/>
    <mergeCell ref="E76:F76"/>
    <mergeCell ref="E77:F77"/>
    <mergeCell ref="E78:F78"/>
    <mergeCell ref="E79:F79"/>
    <mergeCell ref="H63:I63"/>
    <mergeCell ref="E66:F66"/>
    <mergeCell ref="E67:F67"/>
    <mergeCell ref="E68:F68"/>
    <mergeCell ref="E69:F69"/>
    <mergeCell ref="E70:F70"/>
    <mergeCell ref="F56:G56"/>
    <mergeCell ref="E57:F57"/>
    <mergeCell ref="E58:F58"/>
    <mergeCell ref="E59:F59"/>
    <mergeCell ref="E60:F60"/>
    <mergeCell ref="E61:F61"/>
    <mergeCell ref="E47:F47"/>
    <mergeCell ref="E48:F48"/>
    <mergeCell ref="E49:F49"/>
    <mergeCell ref="E50:F50"/>
    <mergeCell ref="H52:I52"/>
    <mergeCell ref="F55:G55"/>
    <mergeCell ref="F38:G38"/>
    <mergeCell ref="E39:F39"/>
    <mergeCell ref="E40:F40"/>
    <mergeCell ref="E41:F41"/>
    <mergeCell ref="H43:I43"/>
    <mergeCell ref="E46:F46"/>
    <mergeCell ref="E29:F29"/>
    <mergeCell ref="E30:F30"/>
    <mergeCell ref="E31:F31"/>
    <mergeCell ref="E32:F32"/>
    <mergeCell ref="E33:F33"/>
    <mergeCell ref="H35:I35"/>
    <mergeCell ref="H22:I22"/>
    <mergeCell ref="E25:F25"/>
    <mergeCell ref="E26:F26"/>
    <mergeCell ref="E27:F27"/>
    <mergeCell ref="E28:F28"/>
    <mergeCell ref="E11:F11"/>
    <mergeCell ref="E12:F12"/>
    <mergeCell ref="E13:F13"/>
    <mergeCell ref="H15:I15"/>
    <mergeCell ref="E18:F18"/>
    <mergeCell ref="E19:F19"/>
    <mergeCell ref="A5:J5"/>
    <mergeCell ref="F6:G6"/>
    <mergeCell ref="E7:F7"/>
    <mergeCell ref="E8:F8"/>
    <mergeCell ref="E9:F9"/>
    <mergeCell ref="E10:F10"/>
    <mergeCell ref="A1:J1"/>
    <mergeCell ref="H3:J4"/>
    <mergeCell ref="E20:F20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8"/>
  <sheetViews>
    <sheetView view="pageBreakPreview" zoomScale="90" zoomScaleNormal="100" zoomScaleSheetLayoutView="90" workbookViewId="0">
      <selection activeCell="D124" sqref="D124"/>
    </sheetView>
  </sheetViews>
  <sheetFormatPr defaultRowHeight="15"/>
  <cols>
    <col min="1" max="1" width="10" customWidth="1"/>
    <col min="2" max="2" width="53.140625" customWidth="1"/>
    <col min="3" max="3" width="12.28515625" customWidth="1"/>
    <col min="4" max="4" width="13.28515625" customWidth="1"/>
    <col min="5" max="5" width="30.28515625" customWidth="1"/>
  </cols>
  <sheetData>
    <row r="1" spans="1:7">
      <c r="A1" s="147"/>
      <c r="B1" s="147"/>
      <c r="C1" s="147"/>
      <c r="D1" s="147"/>
      <c r="E1" s="147"/>
    </row>
    <row r="2" spans="1:7">
      <c r="A2" s="147"/>
      <c r="B2" s="147"/>
      <c r="C2" s="147"/>
      <c r="D2" s="147"/>
      <c r="E2" s="147"/>
    </row>
    <row r="3" spans="1:7">
      <c r="A3" s="147"/>
      <c r="B3" s="147"/>
      <c r="C3" s="147"/>
      <c r="D3" s="147"/>
      <c r="E3" s="147"/>
    </row>
    <row r="4" spans="1:7" ht="27" customHeight="1">
      <c r="A4" s="147"/>
      <c r="B4" s="147"/>
      <c r="C4" s="147"/>
      <c r="D4" s="147"/>
      <c r="E4" s="147"/>
    </row>
    <row r="5" spans="1:7" ht="22.15" customHeight="1">
      <c r="A5" s="234"/>
      <c r="B5" s="234"/>
      <c r="C5" s="234"/>
      <c r="D5" s="234"/>
      <c r="E5" s="234"/>
    </row>
    <row r="6" spans="1:7" ht="20.25" customHeight="1">
      <c r="A6" s="242" t="s">
        <v>0</v>
      </c>
      <c r="B6" s="242"/>
      <c r="C6" s="242"/>
      <c r="D6" s="242"/>
      <c r="E6" s="110" t="str">
        <f>ORÇAMENTO!H8</f>
        <v>VALOR:</v>
      </c>
    </row>
    <row r="7" spans="1:7" ht="22.9" customHeight="1">
      <c r="A7" s="242" t="str">
        <f>ORÇAMENTO!A8</f>
        <v>OBRA: CENTRO DE REFERÊNCIA EM SAÚDE</v>
      </c>
      <c r="B7" s="242"/>
      <c r="C7" s="242"/>
      <c r="D7" s="242"/>
      <c r="E7" s="244">
        <f>ORÇAMENTO!H9</f>
        <v>239619.22999999998</v>
      </c>
    </row>
    <row r="8" spans="1:7" ht="29.45" customHeight="1">
      <c r="A8" s="243" t="str">
        <f>ORÇAMENTO!A9</f>
        <v>LOCAL DA OBRA: COMUNIDADE VILA RAYOL, MARGEM ESQUERDA DO RIO TAPAJÓS, ITAITUBA-PA.</v>
      </c>
      <c r="B8" s="163"/>
      <c r="C8" s="163"/>
      <c r="D8" s="164"/>
      <c r="E8" s="245"/>
    </row>
    <row r="9" spans="1:7">
      <c r="A9" s="241"/>
      <c r="B9" s="241"/>
      <c r="C9" s="241"/>
      <c r="D9" s="178"/>
      <c r="E9" s="178"/>
    </row>
    <row r="10" spans="1:7" ht="20.25" customHeight="1">
      <c r="A10" s="61" t="s">
        <v>1</v>
      </c>
      <c r="B10" s="61" t="s">
        <v>35</v>
      </c>
      <c r="C10" s="61" t="s">
        <v>57</v>
      </c>
      <c r="D10" s="61" t="s">
        <v>55</v>
      </c>
      <c r="E10" s="61" t="s">
        <v>56</v>
      </c>
    </row>
    <row r="11" spans="1:7" ht="20.25" customHeight="1">
      <c r="A11" s="61">
        <v>1</v>
      </c>
      <c r="B11" s="109" t="str">
        <f>ORÇAMENTO!D12</f>
        <v>SERVIÇOS PRELIMINARES</v>
      </c>
      <c r="C11" s="235"/>
      <c r="D11" s="236"/>
      <c r="E11" s="237"/>
    </row>
    <row r="12" spans="1:7" ht="21.75" customHeight="1">
      <c r="A12" s="62" t="str">
        <f>ORÇAMENTO!A13</f>
        <v xml:space="preserve"> 1.1 </v>
      </c>
      <c r="B12" s="107" t="str">
        <f>ORÇAMENTO!D13</f>
        <v>Placa de obra em lona com plotagem de gráfica</v>
      </c>
      <c r="C12" s="60" t="str">
        <f>ORÇAMENTO!E13</f>
        <v>m²</v>
      </c>
      <c r="D12" s="108">
        <f>ORÇAMENTO!F13</f>
        <v>6</v>
      </c>
      <c r="E12" s="59" t="s">
        <v>58</v>
      </c>
    </row>
    <row r="13" spans="1:7" ht="21.75" customHeight="1">
      <c r="A13" s="62" t="str">
        <f>ORÇAMENTO!A14</f>
        <v xml:space="preserve"> 1.2 </v>
      </c>
      <c r="B13" s="107" t="str">
        <f>ORÇAMENTO!D14</f>
        <v>Limpeza do terreno</v>
      </c>
      <c r="C13" s="60" t="str">
        <f>ORÇAMENTO!E14</f>
        <v>m²</v>
      </c>
      <c r="D13" s="108">
        <f>ORÇAMENTO!F14</f>
        <v>96</v>
      </c>
      <c r="E13" s="82" t="s">
        <v>96</v>
      </c>
    </row>
    <row r="14" spans="1:7" ht="21.75" customHeight="1">
      <c r="A14" s="62" t="str">
        <f>ORÇAMENTO!A15</f>
        <v xml:space="preserve"> 1.3 </v>
      </c>
      <c r="B14" s="107" t="str">
        <f>ORÇAMENTO!D15</f>
        <v>Locação da obra a trena</v>
      </c>
      <c r="C14" s="60" t="str">
        <f>ORÇAMENTO!E15</f>
        <v>m²</v>
      </c>
      <c r="D14" s="108">
        <f>ORÇAMENTO!F15</f>
        <v>51.6</v>
      </c>
      <c r="E14" s="82" t="s">
        <v>97</v>
      </c>
    </row>
    <row r="15" spans="1:7">
      <c r="A15" s="63" t="str">
        <f>ORÇAMENTO!A16</f>
        <v xml:space="preserve"> 2 </v>
      </c>
      <c r="B15" s="109" t="str">
        <f>ORÇAMENTO!D16</f>
        <v>MOVIMENTO DE TERRA</v>
      </c>
      <c r="C15" s="238"/>
      <c r="D15" s="239"/>
      <c r="E15" s="240"/>
    </row>
    <row r="16" spans="1:7" ht="32.25" customHeight="1">
      <c r="A16" s="62" t="str">
        <f>ORÇAMENTO!A17</f>
        <v xml:space="preserve"> 2.1 </v>
      </c>
      <c r="B16" s="107" t="str">
        <f>ORÇAMENTO!D17</f>
        <v>Escavação manual ate 1.50m de profundidade</v>
      </c>
      <c r="C16" s="60" t="str">
        <f>ORÇAMENTO!E17</f>
        <v>m³</v>
      </c>
      <c r="D16" s="108">
        <f>ORÇAMENTO!F17</f>
        <v>4.88</v>
      </c>
      <c r="E16" s="66" t="s">
        <v>98</v>
      </c>
      <c r="G16" s="80"/>
    </row>
    <row r="17" spans="1:6" ht="25.5" customHeight="1">
      <c r="A17" s="62" t="str">
        <f>ORÇAMENTO!A18</f>
        <v xml:space="preserve"> 2.2 </v>
      </c>
      <c r="B17" s="107" t="str">
        <f>ORÇAMENTO!D18</f>
        <v>Aterro incluindo carga, descarga, transporte e apiloamento</v>
      </c>
      <c r="C17" s="60" t="str">
        <f>ORÇAMENTO!E18</f>
        <v>m³</v>
      </c>
      <c r="D17" s="108">
        <f>ORÇAMENTO!F18</f>
        <v>6.84</v>
      </c>
      <c r="E17" s="66" t="s">
        <v>99</v>
      </c>
    </row>
    <row r="18" spans="1:6" ht="21" customHeight="1">
      <c r="A18" s="63" t="str">
        <f>ORÇAMENTO!A19</f>
        <v xml:space="preserve"> 3 </v>
      </c>
      <c r="B18" s="109" t="str">
        <f>ORÇAMENTO!D19</f>
        <v>ESTRUTURA</v>
      </c>
      <c r="C18" s="246"/>
      <c r="D18" s="247"/>
      <c r="E18" s="248"/>
    </row>
    <row r="19" spans="1:6" ht="24.75" customHeight="1">
      <c r="A19" s="63" t="str">
        <f>ORÇAMENTO!A20</f>
        <v xml:space="preserve"> 3.1 </v>
      </c>
      <c r="B19" s="109" t="str">
        <f>ORÇAMENTO!D20</f>
        <v>FUNDAÇÃO</v>
      </c>
      <c r="C19" s="249"/>
      <c r="D19" s="250"/>
      <c r="E19" s="251"/>
    </row>
    <row r="20" spans="1:6" ht="30">
      <c r="A20" s="62" t="str">
        <f>ORÇAMENTO!A21</f>
        <v xml:space="preserve"> 3.1.1 </v>
      </c>
      <c r="B20" s="107" t="str">
        <f>ORÇAMENTO!D21</f>
        <v>Bloco em concreto armado p/ fundaçao (incl. forma)</v>
      </c>
      <c r="C20" s="60" t="str">
        <f>ORÇAMENTO!E21</f>
        <v>m³</v>
      </c>
      <c r="D20" s="108">
        <f>ORÇAMENTO!F21</f>
        <v>0.32</v>
      </c>
      <c r="E20" s="66" t="s">
        <v>103</v>
      </c>
    </row>
    <row r="21" spans="1:6" ht="30">
      <c r="A21" s="62" t="str">
        <f>ORÇAMENTO!A22</f>
        <v xml:space="preserve"> 3.1.2 </v>
      </c>
      <c r="B21" s="107" t="str">
        <f>ORÇAMENTO!D22</f>
        <v>Baldrame em concreto armado c/ cinta de amarração</v>
      </c>
      <c r="C21" s="60" t="str">
        <f>ORÇAMENTO!E22</f>
        <v>m³</v>
      </c>
      <c r="D21" s="108">
        <f>ORÇAMENTO!F22</f>
        <v>1.26</v>
      </c>
      <c r="E21" s="66" t="s">
        <v>102</v>
      </c>
    </row>
    <row r="22" spans="1:6" ht="20.25" customHeight="1">
      <c r="A22" s="63" t="str">
        <f>ORÇAMENTO!A23</f>
        <v xml:space="preserve"> 3.2 </v>
      </c>
      <c r="B22" s="109" t="str">
        <f>ORÇAMENTO!D23</f>
        <v>ESTRUTURA</v>
      </c>
      <c r="C22" s="238"/>
      <c r="D22" s="239"/>
      <c r="E22" s="240"/>
    </row>
    <row r="23" spans="1:6" ht="60">
      <c r="A23" s="62" t="str">
        <f>ORÇAMENTO!A24</f>
        <v xml:space="preserve"> 3.2.1 </v>
      </c>
      <c r="B23" s="83" t="str">
        <f>ORÇAMENTO!D24</f>
        <v>Concreto armado fck=20MPA c/ forma mad. branca (incl. lançamento e
adensamento)</v>
      </c>
      <c r="C23" s="60" t="str">
        <f>ORÇAMENTO!E24</f>
        <v>m³</v>
      </c>
      <c r="D23" s="108">
        <f>ORÇAMENTO!F24</f>
        <v>1.54</v>
      </c>
      <c r="E23" s="79" t="s">
        <v>100</v>
      </c>
    </row>
    <row r="24" spans="1:6" ht="30">
      <c r="A24" s="62" t="str">
        <f>ORÇAMENTO!A25</f>
        <v xml:space="preserve"> 3.2.2 </v>
      </c>
      <c r="B24" s="83" t="str">
        <f>ORÇAMENTO!D25</f>
        <v>Concreto c/ seixo Fck= 15 MPA (incl. lançamento e adensamento)</v>
      </c>
      <c r="C24" s="60" t="str">
        <f>ORÇAMENTO!E25</f>
        <v>m³</v>
      </c>
      <c r="D24" s="108">
        <f>ORÇAMENTO!F25</f>
        <v>0.39</v>
      </c>
      <c r="E24" s="79" t="s">
        <v>101</v>
      </c>
    </row>
    <row r="25" spans="1:6" ht="24.75" customHeight="1">
      <c r="A25" s="63" t="str">
        <f>ORÇAMENTO!A26</f>
        <v xml:space="preserve"> 4 </v>
      </c>
      <c r="B25" s="109" t="str">
        <f>ORÇAMENTO!D26</f>
        <v>ALVENARIA</v>
      </c>
      <c r="C25" s="238"/>
      <c r="D25" s="239"/>
      <c r="E25" s="240"/>
    </row>
    <row r="26" spans="1:6" ht="45">
      <c r="A26" s="62" t="str">
        <f>ORÇAMENTO!A27</f>
        <v xml:space="preserve"> 4.1 </v>
      </c>
      <c r="B26" s="107" t="str">
        <f>ORÇAMENTO!D27</f>
        <v>Alvenaria tijolo de barro a cutelo</v>
      </c>
      <c r="C26" s="60" t="str">
        <f>ORÇAMENTO!E27</f>
        <v>m²</v>
      </c>
      <c r="D26" s="108">
        <f>ORÇAMENTO!F27</f>
        <v>136.1</v>
      </c>
      <c r="E26" s="66" t="s">
        <v>104</v>
      </c>
    </row>
    <row r="27" spans="1:6" ht="33.75" customHeight="1">
      <c r="A27" s="62" t="str">
        <f>ORÇAMENTO!A28</f>
        <v xml:space="preserve"> 4.2 </v>
      </c>
      <c r="B27" s="107" t="str">
        <f>ORÇAMENTO!D28</f>
        <v>Alvenaria tijolo de barro a singelo</v>
      </c>
      <c r="C27" s="60" t="str">
        <f>ORÇAMENTO!E28</f>
        <v>m²</v>
      </c>
      <c r="D27" s="108">
        <f>ORÇAMENTO!F28</f>
        <v>19.53</v>
      </c>
      <c r="E27" s="79" t="s">
        <v>105</v>
      </c>
    </row>
    <row r="28" spans="1:6" ht="24.75" customHeight="1">
      <c r="A28" s="62" t="str">
        <f>ORÇAMENTO!A29</f>
        <v xml:space="preserve"> 4.3 </v>
      </c>
      <c r="B28" s="107" t="str">
        <f>ORÇAMENTO!D29</f>
        <v>Chapisco de cimento e areia no traço 1:3</v>
      </c>
      <c r="C28" s="60" t="str">
        <f>ORÇAMENTO!E29</f>
        <v>m²</v>
      </c>
      <c r="D28" s="108">
        <f>ORÇAMENTO!F29</f>
        <v>272.2</v>
      </c>
      <c r="E28" s="67" t="s">
        <v>106</v>
      </c>
    </row>
    <row r="29" spans="1:6" ht="24.75" customHeight="1">
      <c r="A29" s="62" t="str">
        <f>ORÇAMENTO!A30</f>
        <v xml:space="preserve"> 4.4 </v>
      </c>
      <c r="B29" s="107" t="str">
        <f>ORÇAMENTO!D30</f>
        <v>Reboco com argamassa 1:6:Adit. Plast.</v>
      </c>
      <c r="C29" s="60" t="str">
        <f>ORÇAMENTO!E30</f>
        <v>m²</v>
      </c>
      <c r="D29" s="108">
        <f>ORÇAMENTO!F30</f>
        <v>272.2</v>
      </c>
      <c r="E29" s="67" t="s">
        <v>106</v>
      </c>
    </row>
    <row r="30" spans="1:6" ht="60" customHeight="1">
      <c r="A30" s="62" t="str">
        <f>ORÇAMENTO!A31</f>
        <v xml:space="preserve"> 4.5 </v>
      </c>
      <c r="B30" s="83" t="str">
        <f>ORÇAMENTO!D31</f>
        <v>REVESTIMENTO CERÂMICO PARA PAREDES INTERNAS COM PLACAS TIPO ESMALTADA EXTRA  DE DIMENSÕES 33X45 CM APLICADAS NA ALTURA INTEIRA DAS PAREDES. AF_02/2023_PE</v>
      </c>
      <c r="C30" s="60" t="str">
        <f>ORÇAMENTO!E31</f>
        <v>m²</v>
      </c>
      <c r="D30" s="108">
        <f>ORÇAMENTO!F31</f>
        <v>21.46</v>
      </c>
      <c r="E30" s="67" t="s">
        <v>107</v>
      </c>
      <c r="F30">
        <f>8.4+3.78</f>
        <v>12.18</v>
      </c>
    </row>
    <row r="31" spans="1:6">
      <c r="A31" s="63" t="str">
        <f>ORÇAMENTO!A32</f>
        <v xml:space="preserve"> 5 </v>
      </c>
      <c r="B31" s="109" t="str">
        <f>ORÇAMENTO!D32</f>
        <v>PINTURA</v>
      </c>
      <c r="C31" s="238"/>
      <c r="D31" s="239"/>
      <c r="E31" s="240"/>
    </row>
    <row r="32" spans="1:6" ht="24" customHeight="1">
      <c r="A32" s="62" t="str">
        <f>ORÇAMENTO!A33</f>
        <v xml:space="preserve"> 5.1 </v>
      </c>
      <c r="B32" s="107" t="str">
        <f>ORÇAMENTO!D33</f>
        <v>Latex acrilica fosca int./ext. c/massa e selador - 3 demaos</v>
      </c>
      <c r="C32" s="60" t="str">
        <f>ORÇAMENTO!E33</f>
        <v>m²</v>
      </c>
      <c r="D32" s="108">
        <f>ORÇAMENTO!F33</f>
        <v>250.74</v>
      </c>
      <c r="E32" s="67" t="s">
        <v>108</v>
      </c>
    </row>
    <row r="33" spans="1:9" ht="30">
      <c r="A33" s="62" t="str">
        <f>ORÇAMENTO!A34</f>
        <v xml:space="preserve"> 5.2 </v>
      </c>
      <c r="B33" s="107" t="str">
        <f>ORÇAMENTO!D34</f>
        <v>Esmalte s/ madeira c/ selador sem massa</v>
      </c>
      <c r="C33" s="60" t="str">
        <f>ORÇAMENTO!E34</f>
        <v>m²</v>
      </c>
      <c r="D33" s="108">
        <f>ORÇAMENTO!F34</f>
        <v>12.18</v>
      </c>
      <c r="E33" s="67" t="s">
        <v>179</v>
      </c>
      <c r="H33">
        <f>(10*3*2)+(5.16*2*2)+(2.4*2*2)+(2.4*4*2) *3 + 3.06*4</f>
        <v>160.07999999999998</v>
      </c>
    </row>
    <row r="34" spans="1:9">
      <c r="A34" s="63" t="str">
        <f>ORÇAMENTO!A35</f>
        <v xml:space="preserve"> 6 </v>
      </c>
      <c r="B34" s="109" t="str">
        <f>ORÇAMENTO!D35</f>
        <v>COBERTURA</v>
      </c>
      <c r="C34" s="238"/>
      <c r="D34" s="239"/>
      <c r="E34" s="240"/>
    </row>
    <row r="35" spans="1:9" ht="33.75" customHeight="1">
      <c r="A35" s="62" t="str">
        <f>ORÇAMENTO!A36</f>
        <v xml:space="preserve"> 6.1 </v>
      </c>
      <c r="B35" s="83" t="str">
        <f>ORÇAMENTO!D36</f>
        <v>Estrutura em mad.p/ chapa fibrocimento / telha asfáltica - pc. serrada</v>
      </c>
      <c r="C35" s="60" t="str">
        <f>ORÇAMENTO!E36</f>
        <v>m²</v>
      </c>
      <c r="D35" s="108">
        <f>ORÇAMENTO!F36</f>
        <v>88.12</v>
      </c>
      <c r="E35" s="67" t="s">
        <v>294</v>
      </c>
    </row>
    <row r="36" spans="1:9" ht="24" customHeight="1">
      <c r="A36" s="62" t="str">
        <f>ORÇAMENTO!A37</f>
        <v xml:space="preserve"> 6.2 </v>
      </c>
      <c r="B36" s="107" t="str">
        <f>ORÇAMENTO!D37</f>
        <v>Cobertura - telha de fibrocimento e=6mm</v>
      </c>
      <c r="C36" s="60" t="str">
        <f>ORÇAMENTO!E37</f>
        <v>m²</v>
      </c>
      <c r="D36" s="108">
        <f>ORÇAMENTO!F37</f>
        <v>88.12</v>
      </c>
      <c r="E36" s="66" t="str">
        <f>E35</f>
        <v>10,80 X 4,08 X 2 = 85,12  M²</v>
      </c>
    </row>
    <row r="37" spans="1:9" ht="23.25" customHeight="1">
      <c r="A37" s="62" t="str">
        <f>ORÇAMENTO!A38</f>
        <v xml:space="preserve"> 6.3 </v>
      </c>
      <c r="B37" s="107" t="str">
        <f>ORÇAMENTO!D38</f>
        <v>Cumeeira em fibrocimento e=6mm</v>
      </c>
      <c r="C37" s="60" t="str">
        <f>ORÇAMENTO!E38</f>
        <v>m</v>
      </c>
      <c r="D37" s="108">
        <f>ORÇAMENTO!F38</f>
        <v>10.8</v>
      </c>
      <c r="E37" s="65" t="s">
        <v>109</v>
      </c>
    </row>
    <row r="38" spans="1:9" ht="24.75" customHeight="1">
      <c r="A38" s="63" t="str">
        <f>ORÇAMENTO!A39</f>
        <v xml:space="preserve"> 7 </v>
      </c>
      <c r="B38" s="109" t="str">
        <f>ORÇAMENTO!D39</f>
        <v>PISO</v>
      </c>
      <c r="C38" s="238"/>
      <c r="D38" s="239"/>
      <c r="E38" s="240"/>
      <c r="I38">
        <f>6.96 + 4.89 + 11.28 + 7.2 + 2.4 + 6.19 + 3.6 + 3.12+28.38</f>
        <v>74.02</v>
      </c>
    </row>
    <row r="39" spans="1:9" ht="45">
      <c r="A39" s="62" t="str">
        <f>ORÇAMENTO!A40</f>
        <v xml:space="preserve"> 7.1 </v>
      </c>
      <c r="B39" s="107" t="str">
        <f>ORÇAMENTO!D40</f>
        <v>Concreto simples c/ seixo e=5cm traço 1:2:3</v>
      </c>
      <c r="C39" s="60" t="str">
        <f>ORÇAMENTO!E40</f>
        <v>m²</v>
      </c>
      <c r="D39" s="108">
        <f>ORÇAMENTO!F40</f>
        <v>74.02</v>
      </c>
      <c r="E39" s="67" t="s">
        <v>295</v>
      </c>
    </row>
    <row r="40" spans="1:9" ht="29.25" customHeight="1">
      <c r="A40" s="62" t="str">
        <f>ORÇAMENTO!A41</f>
        <v xml:space="preserve"> 7.2 </v>
      </c>
      <c r="B40" s="107" t="str">
        <f>ORÇAMENTO!D41</f>
        <v>Camada regularizadora no traço 1:4</v>
      </c>
      <c r="C40" s="60" t="str">
        <f>ORÇAMENTO!E41</f>
        <v>m²</v>
      </c>
      <c r="D40" s="108">
        <f>ORÇAMENTO!F41</f>
        <v>74.02</v>
      </c>
      <c r="E40" s="67" t="s">
        <v>178</v>
      </c>
    </row>
    <row r="41" spans="1:9" ht="49.5" customHeight="1">
      <c r="A41" s="62" t="str">
        <f>ORÇAMENTO!A42</f>
        <v xml:space="preserve"> 7.3 </v>
      </c>
      <c r="B41" s="83" t="str">
        <f>ORÇAMENTO!D42</f>
        <v>REVESTIMENTO CERÂMICO PARA PISO COM PLACAS TIPO ESMALTADA EXTRA DE DIMENSÕES 45X45 CM APLICADA EM AMBIENTES DE ÁREA MAIOR QUE 10 M2. AF_02/2023_PE</v>
      </c>
      <c r="C41" s="60" t="str">
        <f>ORÇAMENTO!E42</f>
        <v>m²</v>
      </c>
      <c r="D41" s="108">
        <f>ORÇAMENTO!F42</f>
        <v>45.64</v>
      </c>
      <c r="E41" s="67" t="s">
        <v>110</v>
      </c>
    </row>
    <row r="42" spans="1:9">
      <c r="A42" s="63" t="str">
        <f>ORÇAMENTO!A43</f>
        <v xml:space="preserve"> 8 </v>
      </c>
      <c r="B42" s="109" t="str">
        <f>ORÇAMENTO!D43</f>
        <v>FORRO</v>
      </c>
      <c r="C42" s="238"/>
      <c r="D42" s="239"/>
      <c r="E42" s="240"/>
    </row>
    <row r="43" spans="1:9" ht="30">
      <c r="A43" s="62" t="str">
        <f>ORÇAMENTO!A44</f>
        <v xml:space="preserve"> 8.1 </v>
      </c>
      <c r="B43" s="107" t="str">
        <f>ORÇAMENTO!D44</f>
        <v>Barroteamento em madeira de lei p/ forro PVC</v>
      </c>
      <c r="C43" s="60" t="str">
        <f>ORÇAMENTO!E44</f>
        <v>m²</v>
      </c>
      <c r="D43" s="108">
        <f>ORÇAMENTO!F44</f>
        <v>45.64</v>
      </c>
      <c r="E43" s="67" t="s">
        <v>110</v>
      </c>
    </row>
    <row r="44" spans="1:9" ht="29.25" customHeight="1">
      <c r="A44" s="62" t="str">
        <f>ORÇAMENTO!A45</f>
        <v xml:space="preserve"> 8.2 </v>
      </c>
      <c r="B44" s="107" t="str">
        <f>ORÇAMENTO!D45</f>
        <v>Forro em lambri de PVC</v>
      </c>
      <c r="C44" s="60" t="str">
        <f>ORÇAMENTO!E45</f>
        <v>m²</v>
      </c>
      <c r="D44" s="108">
        <f>ORÇAMENTO!F45</f>
        <v>45.64</v>
      </c>
      <c r="E44" s="67" t="s">
        <v>110</v>
      </c>
    </row>
    <row r="45" spans="1:9" ht="20.25" customHeight="1">
      <c r="A45" s="63" t="str">
        <f>ORÇAMENTO!A46</f>
        <v xml:space="preserve"> 9 </v>
      </c>
      <c r="B45" s="109" t="str">
        <f>ORÇAMENTO!D46</f>
        <v>ESQUADRIA</v>
      </c>
      <c r="C45" s="238"/>
      <c r="D45" s="239"/>
      <c r="E45" s="240"/>
    </row>
    <row r="46" spans="1:9" ht="33.75" customHeight="1">
      <c r="A46" s="62" t="str">
        <f>ORÇAMENTO!A47</f>
        <v xml:space="preserve"> 9.1 </v>
      </c>
      <c r="B46" s="107" t="str">
        <f>ORÇAMENTO!D47</f>
        <v>Porta em madeira lambrizada</v>
      </c>
      <c r="C46" s="60" t="str">
        <f>ORÇAMENTO!E47</f>
        <v>m²</v>
      </c>
      <c r="D46" s="108">
        <f>ORÇAMENTO!F47</f>
        <v>12.18</v>
      </c>
      <c r="E46" s="67" t="s">
        <v>173</v>
      </c>
    </row>
    <row r="47" spans="1:9" ht="72" customHeight="1">
      <c r="A47" s="62" t="str">
        <f>ORÇAMENTO!A48</f>
        <v xml:space="preserve"> 9.2 </v>
      </c>
      <c r="B47" s="107" t="str">
        <f>ORÇAMENTO!D48</f>
        <v>Esquadria de correr em vidro temperado de 6mm</v>
      </c>
      <c r="C47" s="60" t="str">
        <f>ORÇAMENTO!E48</f>
        <v>m²</v>
      </c>
      <c r="D47" s="108">
        <f>ORÇAMENTO!F48</f>
        <v>6.87</v>
      </c>
      <c r="E47" s="67" t="s">
        <v>174</v>
      </c>
      <c r="G47">
        <f>3+0.24+0.48+3.15</f>
        <v>6.87</v>
      </c>
    </row>
    <row r="48" spans="1:9" ht="45">
      <c r="A48" s="62" t="str">
        <f>ORÇAMENTO!A49</f>
        <v xml:space="preserve"> 9.3 </v>
      </c>
      <c r="B48" s="107" t="str">
        <f>ORÇAMENTO!D49</f>
        <v>Soleira e peitoril - granito preto - e=2cm</v>
      </c>
      <c r="C48" s="60" t="str">
        <f>ORÇAMENTO!E49</f>
        <v>m²</v>
      </c>
      <c r="D48" s="108">
        <f>ORÇAMENTO!F49</f>
        <v>0.74</v>
      </c>
      <c r="E48" s="67" t="s">
        <v>175</v>
      </c>
      <c r="G48">
        <f>0.4*0.6</f>
        <v>0.24</v>
      </c>
    </row>
    <row r="49" spans="1:5" ht="20.25" customHeight="1">
      <c r="A49" s="63" t="str">
        <f>ORÇAMENTO!A50</f>
        <v xml:space="preserve"> 10 </v>
      </c>
      <c r="B49" s="109" t="str">
        <f>ORÇAMENTO!D50</f>
        <v>HIDROSSANITARIO</v>
      </c>
      <c r="C49" s="238"/>
      <c r="D49" s="239"/>
      <c r="E49" s="240"/>
    </row>
    <row r="50" spans="1:5" ht="24" customHeight="1">
      <c r="A50" s="63" t="str">
        <f>ORÇAMENTO!A51</f>
        <v xml:space="preserve"> 10.1 </v>
      </c>
      <c r="B50" s="109" t="str">
        <f>ORÇAMENTO!D51</f>
        <v>ESGOTO</v>
      </c>
      <c r="C50" s="238"/>
      <c r="D50" s="239"/>
      <c r="E50" s="240"/>
    </row>
    <row r="51" spans="1:5">
      <c r="A51" s="62" t="str">
        <f>ORÇAMENTO!A52</f>
        <v xml:space="preserve"> 10.1.1 </v>
      </c>
      <c r="B51" s="107" t="str">
        <f>ORÇAMENTO!D52</f>
        <v>Tubo em PVC - 100mm (LS)</v>
      </c>
      <c r="C51" s="60" t="str">
        <f>ORÇAMENTO!E52</f>
        <v>m</v>
      </c>
      <c r="D51" s="108">
        <f>ORÇAMENTO!F52</f>
        <v>6</v>
      </c>
      <c r="E51" s="67" t="s">
        <v>141</v>
      </c>
    </row>
    <row r="52" spans="1:5" ht="22.5" customHeight="1">
      <c r="A52" s="62" t="str">
        <f>ORÇAMENTO!A53</f>
        <v xml:space="preserve"> 10.1.2 </v>
      </c>
      <c r="B52" s="107" t="str">
        <f>ORÇAMENTO!D53</f>
        <v>Tubo em PVC -  75mm (LS)</v>
      </c>
      <c r="C52" s="60" t="str">
        <f>ORÇAMENTO!E53</f>
        <v>m</v>
      </c>
      <c r="D52" s="108">
        <f>ORÇAMENTO!F53</f>
        <v>6</v>
      </c>
      <c r="E52" s="67" t="s">
        <v>141</v>
      </c>
    </row>
    <row r="53" spans="1:5" ht="24" customHeight="1">
      <c r="A53" s="62" t="str">
        <f>ORÇAMENTO!A54</f>
        <v xml:space="preserve"> 10.1.3 </v>
      </c>
      <c r="B53" s="107" t="str">
        <f>ORÇAMENTO!D54</f>
        <v>Tubo em PVC -  50mm (LS)</v>
      </c>
      <c r="C53" s="60" t="str">
        <f>ORÇAMENTO!E54</f>
        <v>m</v>
      </c>
      <c r="D53" s="108">
        <f>ORÇAMENTO!F54</f>
        <v>24</v>
      </c>
      <c r="E53" s="67" t="s">
        <v>176</v>
      </c>
    </row>
    <row r="54" spans="1:5" ht="30.75" customHeight="1">
      <c r="A54" s="62" t="str">
        <f>ORÇAMENTO!A55</f>
        <v xml:space="preserve"> 10.1.4 </v>
      </c>
      <c r="B54" s="107" t="str">
        <f>ORÇAMENTO!D55</f>
        <v>Joelho/Cotovelo 90º RC em PVC - JS -  75mm-LS</v>
      </c>
      <c r="C54" s="60" t="str">
        <f>ORÇAMENTO!E55</f>
        <v>un</v>
      </c>
      <c r="D54" s="108">
        <f>ORÇAMENTO!F55</f>
        <v>2</v>
      </c>
      <c r="E54" s="67" t="s">
        <v>62</v>
      </c>
    </row>
    <row r="55" spans="1:5" ht="24.75" customHeight="1">
      <c r="A55" s="62" t="str">
        <f>ORÇAMENTO!A56</f>
        <v xml:space="preserve"> 10.1.5 </v>
      </c>
      <c r="B55" s="107" t="str">
        <f>ORÇAMENTO!D56</f>
        <v>Joelho/Cotovelo 90º RC em PVC - JS -  50mm-LS</v>
      </c>
      <c r="C55" s="60" t="str">
        <f>ORÇAMENTO!E56</f>
        <v>un</v>
      </c>
      <c r="D55" s="108">
        <f>ORÇAMENTO!F56</f>
        <v>7</v>
      </c>
      <c r="E55" s="67" t="s">
        <v>144</v>
      </c>
    </row>
    <row r="56" spans="1:5" ht="24" customHeight="1">
      <c r="A56" s="62" t="str">
        <f>ORÇAMENTO!A57</f>
        <v xml:space="preserve"> 10.1.6 </v>
      </c>
      <c r="B56" s="107" t="str">
        <f>ORÇAMENTO!D57</f>
        <v>Tê curto em PVC - JS -  50x50mm-LS</v>
      </c>
      <c r="C56" s="60" t="str">
        <f>ORÇAMENTO!E57</f>
        <v>un</v>
      </c>
      <c r="D56" s="108">
        <f>ORÇAMENTO!F57</f>
        <v>1</v>
      </c>
      <c r="E56" s="67" t="s">
        <v>63</v>
      </c>
    </row>
    <row r="57" spans="1:5" ht="24" customHeight="1">
      <c r="A57" s="62" t="str">
        <f>ORÇAMENTO!A58</f>
        <v xml:space="preserve"> 10.1.7 </v>
      </c>
      <c r="B57" s="107" t="str">
        <f>ORÇAMENTO!D58</f>
        <v>Redução excêntrica PVC  75mm  x 50mm - LS</v>
      </c>
      <c r="C57" s="60" t="str">
        <f>ORÇAMENTO!E58</f>
        <v>un</v>
      </c>
      <c r="D57" s="108">
        <f>ORÇAMENTO!F58</f>
        <v>1</v>
      </c>
      <c r="E57" s="67" t="s">
        <v>63</v>
      </c>
    </row>
    <row r="58" spans="1:5" ht="27" customHeight="1">
      <c r="A58" s="62" t="str">
        <f>ORÇAMENTO!A59</f>
        <v xml:space="preserve"> 10.1.8 </v>
      </c>
      <c r="B58" s="107" t="str">
        <f>ORÇAMENTO!D59</f>
        <v>Caixa sifonada de PVC c/ grelha - 100x100x50mm</v>
      </c>
      <c r="C58" s="60" t="str">
        <f>ORÇAMENTO!E59</f>
        <v>un</v>
      </c>
      <c r="D58" s="108">
        <f>ORÇAMENTO!F59</f>
        <v>1</v>
      </c>
      <c r="E58" s="67" t="s">
        <v>63</v>
      </c>
    </row>
    <row r="59" spans="1:5" ht="66.75" customHeight="1">
      <c r="A59" s="62" t="str">
        <f>ORÇAMENTO!A60</f>
        <v xml:space="preserve"> 10.1.9 </v>
      </c>
      <c r="B59" s="83" t="str">
        <f>ORÇAMENTO!D60</f>
        <v>CURVA CURTA 90 GRAUS, PVC, SERIE NORMAL, ESGOTO PREDIAL, DN 100 MM, JUNTA ELÁSTICA, FORNECIDO E INSTALADO EM PRUMADA DE ESGOTO SANITÁRIO OU VENTILAÇÃO. AF_08/2022</v>
      </c>
      <c r="C59" s="60" t="str">
        <f>ORÇAMENTO!E60</f>
        <v>UN</v>
      </c>
      <c r="D59" s="108">
        <f>ORÇAMENTO!F60</f>
        <v>1</v>
      </c>
      <c r="E59" s="67" t="s">
        <v>63</v>
      </c>
    </row>
    <row r="60" spans="1:5" ht="62.25" customHeight="1">
      <c r="A60" s="62" t="str">
        <f>ORÇAMENTO!A61</f>
        <v xml:space="preserve"> 10.1.10 </v>
      </c>
      <c r="B60" s="83" t="str">
        <f>ORÇAMENTO!D61</f>
        <v>CURVA CURTA 90 GRAUS, PVC, SERIE NORMAL, ESGOTO PREDIAL, DN 50 MM, JUNTA ELÁSTICA, FORNECIDO E INSTALADO EM PRUMADA DE ESGOTO SANITÁRIO OU VENTILAÇÃO. AF_08/2022</v>
      </c>
      <c r="C60" s="60" t="str">
        <f>ORÇAMENTO!E61</f>
        <v>UN</v>
      </c>
      <c r="D60" s="108">
        <f>ORÇAMENTO!F61</f>
        <v>4</v>
      </c>
      <c r="E60" s="67" t="s">
        <v>143</v>
      </c>
    </row>
    <row r="61" spans="1:5" ht="27" customHeight="1">
      <c r="A61" s="62" t="str">
        <f>ORÇAMENTO!A62</f>
        <v xml:space="preserve"> 10.1.11 </v>
      </c>
      <c r="B61" s="107" t="str">
        <f>ORÇAMENTO!D62</f>
        <v>Joelho/Cotovelo 45° PVC JS -  50mm - LS</v>
      </c>
      <c r="C61" s="60" t="str">
        <f>ORÇAMENTO!E62</f>
        <v>un</v>
      </c>
      <c r="D61" s="108">
        <f>ORÇAMENTO!F62</f>
        <v>2</v>
      </c>
      <c r="E61" s="67" t="s">
        <v>63</v>
      </c>
    </row>
    <row r="62" spans="1:5" ht="25.5" customHeight="1">
      <c r="A62" s="62" t="str">
        <f>ORÇAMENTO!A63</f>
        <v xml:space="preserve"> 10.1.12 </v>
      </c>
      <c r="B62" s="107" t="str">
        <f>ORÇAMENTO!D63</f>
        <v>Caixa em alvenaria de  50x50x50cm c/ tpo. concreto</v>
      </c>
      <c r="C62" s="60" t="str">
        <f>ORÇAMENTO!E63</f>
        <v>un</v>
      </c>
      <c r="D62" s="108">
        <f>ORÇAMENTO!F63</f>
        <v>2</v>
      </c>
      <c r="E62" s="67" t="s">
        <v>62</v>
      </c>
    </row>
    <row r="63" spans="1:5" ht="27" customHeight="1">
      <c r="A63" s="62" t="str">
        <f>ORÇAMENTO!A64</f>
        <v xml:space="preserve"> 10.1.13 </v>
      </c>
      <c r="B63" s="107" t="str">
        <f>ORÇAMENTO!D64</f>
        <v>Sumidouro pre-moldado cap= 10 pessoas</v>
      </c>
      <c r="C63" s="60" t="str">
        <f>ORÇAMENTO!E64</f>
        <v>un</v>
      </c>
      <c r="D63" s="108">
        <f>ORÇAMENTO!F64</f>
        <v>1</v>
      </c>
      <c r="E63" s="67" t="s">
        <v>63</v>
      </c>
    </row>
    <row r="64" spans="1:5" ht="24.75" customHeight="1">
      <c r="A64" s="62" t="str">
        <f>ORÇAMENTO!A65</f>
        <v xml:space="preserve"> 10.1.14 </v>
      </c>
      <c r="B64" s="107" t="str">
        <f>ORÇAMENTO!D65</f>
        <v>Fossa septica pre-moldada cap= 10 pessoas</v>
      </c>
      <c r="C64" s="60" t="str">
        <f>ORÇAMENTO!E65</f>
        <v>un</v>
      </c>
      <c r="D64" s="108">
        <f>ORÇAMENTO!F65</f>
        <v>1</v>
      </c>
      <c r="E64" s="67" t="s">
        <v>63</v>
      </c>
    </row>
    <row r="65" spans="1:5" ht="27" customHeight="1">
      <c r="A65" s="63" t="str">
        <f>ORÇAMENTO!A66</f>
        <v xml:space="preserve"> 10.2 </v>
      </c>
      <c r="B65" s="109" t="str">
        <f>ORÇAMENTO!D66</f>
        <v>AGUA FRIA</v>
      </c>
      <c r="C65" s="238"/>
      <c r="D65" s="239"/>
      <c r="E65" s="240"/>
    </row>
    <row r="66" spans="1:5" ht="20.25" customHeight="1">
      <c r="A66" s="62" t="str">
        <f>ORÇAMENTO!A67</f>
        <v xml:space="preserve"> 10.2.1 </v>
      </c>
      <c r="B66" s="107" t="str">
        <f>ORÇAMENTO!D67</f>
        <v>Adaptador curto PVC SR - 20mm x 1/2" (LH)</v>
      </c>
      <c r="C66" s="60" t="str">
        <f>ORÇAMENTO!E67</f>
        <v>un</v>
      </c>
      <c r="D66" s="108">
        <f>ORÇAMENTO!F67</f>
        <v>1</v>
      </c>
      <c r="E66" s="67" t="s">
        <v>63</v>
      </c>
    </row>
    <row r="67" spans="1:5" ht="24" customHeight="1">
      <c r="A67" s="62" t="str">
        <f>ORÇAMENTO!A68</f>
        <v xml:space="preserve"> 10.2.2 </v>
      </c>
      <c r="B67" s="107" t="str">
        <f>ORÇAMENTO!D68</f>
        <v>Adaptador curto PVC SR - 32mm x 1" (LH)</v>
      </c>
      <c r="C67" s="60" t="str">
        <f>ORÇAMENTO!E68</f>
        <v>un</v>
      </c>
      <c r="D67" s="108">
        <f>ORÇAMENTO!F68</f>
        <v>2</v>
      </c>
      <c r="E67" s="67" t="s">
        <v>62</v>
      </c>
    </row>
    <row r="68" spans="1:5" ht="22.5" customHeight="1">
      <c r="A68" s="62" t="str">
        <f>ORÇAMENTO!A69</f>
        <v xml:space="preserve"> 10.2.3 </v>
      </c>
      <c r="B68" s="107" t="str">
        <f>ORÇAMENTO!D69</f>
        <v>Adaptador curto PVC SR -  50mm x 1 1/2" (LH)</v>
      </c>
      <c r="C68" s="60" t="str">
        <f>ORÇAMENTO!E69</f>
        <v>un</v>
      </c>
      <c r="D68" s="108">
        <f>ORÇAMENTO!F69</f>
        <v>1</v>
      </c>
      <c r="E68" s="67" t="s">
        <v>63</v>
      </c>
    </row>
    <row r="69" spans="1:5" ht="21.75" customHeight="1">
      <c r="A69" s="62" t="str">
        <f>ORÇAMENTO!A70</f>
        <v xml:space="preserve"> 10.2.4 </v>
      </c>
      <c r="B69" s="107" t="str">
        <f>ORÇAMENTO!D70</f>
        <v>Bucha de redução JS 25x20mm (LH)</v>
      </c>
      <c r="C69" s="60" t="str">
        <f>ORÇAMENTO!E70</f>
        <v>un</v>
      </c>
      <c r="D69" s="108">
        <f>ORÇAMENTO!F70</f>
        <v>6</v>
      </c>
      <c r="E69" s="67" t="s">
        <v>142</v>
      </c>
    </row>
    <row r="70" spans="1:5" ht="24" customHeight="1">
      <c r="A70" s="62" t="str">
        <f>ORÇAMENTO!A71</f>
        <v xml:space="preserve"> 10.2.5 </v>
      </c>
      <c r="B70" s="107" t="str">
        <f>ORÇAMENTO!D71</f>
        <v>Bucha de redução JS - 32mm x 25mm (LH)</v>
      </c>
      <c r="C70" s="60" t="str">
        <f>ORÇAMENTO!E71</f>
        <v>un</v>
      </c>
      <c r="D70" s="108">
        <f>ORÇAMENTO!F71</f>
        <v>4</v>
      </c>
      <c r="E70" s="67" t="s">
        <v>143</v>
      </c>
    </row>
    <row r="71" spans="1:5" ht="23.25" customHeight="1">
      <c r="A71" s="62" t="str">
        <f>ORÇAMENTO!A72</f>
        <v xml:space="preserve"> 10.2.6 </v>
      </c>
      <c r="B71" s="107" t="str">
        <f>ORÇAMENTO!D72</f>
        <v>Bucha de redução JS - 40mm x 32mm (LH)</v>
      </c>
      <c r="C71" s="60" t="str">
        <f>ORÇAMENTO!E72</f>
        <v>un</v>
      </c>
      <c r="D71" s="108">
        <f>ORÇAMENTO!F72</f>
        <v>1</v>
      </c>
      <c r="E71" s="67" t="s">
        <v>63</v>
      </c>
    </row>
    <row r="72" spans="1:5" ht="51" customHeight="1">
      <c r="A72" s="62" t="str">
        <f>ORÇAMENTO!A73</f>
        <v xml:space="preserve"> 10.2.7 </v>
      </c>
      <c r="B72" s="83" t="str">
        <f>ORÇAMENTO!D73</f>
        <v>CURVA 45 GRAUS, PVC, SOLDÁVEL, DN 25MM, INSTALADO EM RAMAL OU SUB-RAMAL DE ÁGUA - FORNECIMENTO E INSTALAÇÃO. AF_06/2022</v>
      </c>
      <c r="C72" s="60" t="str">
        <f>ORÇAMENTO!E73</f>
        <v>UN</v>
      </c>
      <c r="D72" s="108">
        <f>ORÇAMENTO!F73</f>
        <v>1</v>
      </c>
      <c r="E72" s="67" t="s">
        <v>63</v>
      </c>
    </row>
    <row r="73" spans="1:5" ht="51.75" customHeight="1">
      <c r="A73" s="62" t="str">
        <f>ORÇAMENTO!A74</f>
        <v xml:space="preserve"> 10.2.8 </v>
      </c>
      <c r="B73" s="83" t="str">
        <f>ORÇAMENTO!D74</f>
        <v>CURVA 90 GRAUS, PVC, SOLDÁVEL, DN 25MM, INSTALADO EM RAMAL OU SUB-RAMAL DE ÁGUA - FORNECIMENTO E INSTALAÇÃO. AF_06/2022</v>
      </c>
      <c r="C73" s="60" t="str">
        <f>ORÇAMENTO!E74</f>
        <v>UN</v>
      </c>
      <c r="D73" s="108">
        <f>ORÇAMENTO!F74</f>
        <v>7</v>
      </c>
      <c r="E73" s="67" t="s">
        <v>144</v>
      </c>
    </row>
    <row r="74" spans="1:5" ht="51" customHeight="1">
      <c r="A74" s="62" t="str">
        <f>ORÇAMENTO!A75</f>
        <v xml:space="preserve"> 10.2.9 </v>
      </c>
      <c r="B74" s="83" t="str">
        <f>ORÇAMENTO!D75</f>
        <v>CURVA 90 GRAUS, PVC, SOLDÁVEL, DN 32MM, INSTALADO EM RAMAL OU SUB-RAMAL DE ÁGUA - FORNECIMENTO E INSTALAÇÃO. AF_06/2022</v>
      </c>
      <c r="C74" s="60" t="str">
        <f>ORÇAMENTO!E75</f>
        <v>UN</v>
      </c>
      <c r="D74" s="108">
        <f>ORÇAMENTO!F75</f>
        <v>2</v>
      </c>
      <c r="E74" s="67" t="s">
        <v>62</v>
      </c>
    </row>
    <row r="75" spans="1:5" ht="52.5" customHeight="1">
      <c r="A75" s="62" t="str">
        <f>ORÇAMENTO!A76</f>
        <v xml:space="preserve"> 10.2.10 </v>
      </c>
      <c r="B75" s="83" t="str">
        <f>ORÇAMENTO!D76</f>
        <v>CURVA 90 GRAUS, PVC, SOLDÁVEL, DN 50MM, INSTALADO EM PRUMADA DE ÁGUA - FORNECIMENTO E INSTALAÇÃO. AF_06/2022</v>
      </c>
      <c r="C75" s="60" t="str">
        <f>ORÇAMENTO!E76</f>
        <v>UN</v>
      </c>
      <c r="D75" s="108">
        <f>ORÇAMENTO!F76</f>
        <v>2</v>
      </c>
      <c r="E75" s="67" t="s">
        <v>62</v>
      </c>
    </row>
    <row r="76" spans="1:5" ht="45.75" customHeight="1">
      <c r="A76" s="62" t="str">
        <f>ORÇAMENTO!A77</f>
        <v xml:space="preserve"> 10.2.11 </v>
      </c>
      <c r="B76" s="107" t="str">
        <f>ORÇAMENTO!D77</f>
        <v>Joelho/Cotovelo 90º PVC SRM - 20mm X 1/2" (LH)</v>
      </c>
      <c r="C76" s="60" t="str">
        <f>ORÇAMENTO!E77</f>
        <v>un</v>
      </c>
      <c r="D76" s="108">
        <f>ORÇAMENTO!F77</f>
        <v>7</v>
      </c>
      <c r="E76" s="67" t="s">
        <v>144</v>
      </c>
    </row>
    <row r="77" spans="1:5" ht="23.25" customHeight="1">
      <c r="A77" s="62" t="str">
        <f>ORÇAMENTO!A78</f>
        <v xml:space="preserve"> 10.2.12 </v>
      </c>
      <c r="B77" s="107" t="str">
        <f>ORÇAMENTO!D78</f>
        <v>Registro de pressao c/ canopla -  3/4"</v>
      </c>
      <c r="C77" s="60" t="str">
        <f>ORÇAMENTO!E78</f>
        <v>un</v>
      </c>
      <c r="D77" s="108">
        <f>ORÇAMENTO!F78</f>
        <v>1</v>
      </c>
      <c r="E77" s="67" t="s">
        <v>63</v>
      </c>
    </row>
    <row r="78" spans="1:5" ht="37.5" customHeight="1">
      <c r="A78" s="62" t="str">
        <f>ORÇAMENTO!A79</f>
        <v xml:space="preserve"> 10.2.13 </v>
      </c>
      <c r="B78" s="83" t="str">
        <f>ORÇAMENTO!D79</f>
        <v>REGISTRO DE ESFERA, PVC, SOLDÁVEL, COM VOLANTE, DN  32 MM - FORNECIMENTO E INSTALAÇÃO. AF_08/2021</v>
      </c>
      <c r="C78" s="60" t="str">
        <f>ORÇAMENTO!E79</f>
        <v>UN</v>
      </c>
      <c r="D78" s="108">
        <f>ORÇAMENTO!F79</f>
        <v>1</v>
      </c>
      <c r="E78" s="67" t="s">
        <v>63</v>
      </c>
    </row>
    <row r="79" spans="1:5" ht="40.5" customHeight="1">
      <c r="A79" s="62" t="str">
        <f>ORÇAMENTO!A80</f>
        <v xml:space="preserve"> 10.2.14 </v>
      </c>
      <c r="B79" s="83" t="str">
        <f>ORÇAMENTO!D80</f>
        <v>REGISTRO DE ESFERA, PVC, SOLDÁVEL, COM VOLANTE, DN  50 MM - FORNECIMENTO E INSTALAÇÃO. AF_08/2021</v>
      </c>
      <c r="C79" s="60" t="str">
        <f>ORÇAMENTO!E80</f>
        <v>UN</v>
      </c>
      <c r="D79" s="108">
        <f>ORÇAMENTO!F80</f>
        <v>1</v>
      </c>
      <c r="E79" s="67" t="s">
        <v>63</v>
      </c>
    </row>
    <row r="80" spans="1:5" ht="27.75" customHeight="1">
      <c r="A80" s="62" t="str">
        <f>ORÇAMENTO!A81</f>
        <v xml:space="preserve"> 10.2.15 </v>
      </c>
      <c r="B80" s="107" t="str">
        <f>ORÇAMENTO!D81</f>
        <v>Tê em PVC - JS - 25mm-LH</v>
      </c>
      <c r="C80" s="60" t="str">
        <f>ORÇAMENTO!E81</f>
        <v>un</v>
      </c>
      <c r="D80" s="108">
        <f>ORÇAMENTO!F81</f>
        <v>5</v>
      </c>
      <c r="E80" s="67" t="s">
        <v>163</v>
      </c>
    </row>
    <row r="81" spans="1:5" ht="20.25" customHeight="1">
      <c r="A81" s="62" t="str">
        <f>ORÇAMENTO!A82</f>
        <v xml:space="preserve"> 10.2.16 </v>
      </c>
      <c r="B81" s="107" t="str">
        <f>ORÇAMENTO!D82</f>
        <v>Tê em PVC - JS - 32mm-LH</v>
      </c>
      <c r="C81" s="60" t="str">
        <f>ORÇAMENTO!E82</f>
        <v>un</v>
      </c>
      <c r="D81" s="108">
        <f>ORÇAMENTO!F82</f>
        <v>6</v>
      </c>
      <c r="E81" s="67" t="s">
        <v>142</v>
      </c>
    </row>
    <row r="82" spans="1:5" ht="21.75" customHeight="1">
      <c r="A82" s="62" t="str">
        <f>ORÇAMENTO!A83</f>
        <v xml:space="preserve"> 10.2.17 </v>
      </c>
      <c r="B82" s="107" t="str">
        <f>ORÇAMENTO!D83</f>
        <v>Tubo em PVC - JS - 20mm (c/ rasgo na alvenaria)-LH</v>
      </c>
      <c r="C82" s="60" t="str">
        <f>ORÇAMENTO!E83</f>
        <v>m</v>
      </c>
      <c r="D82" s="108">
        <f>ORÇAMENTO!F83</f>
        <v>7</v>
      </c>
      <c r="E82" s="67" t="s">
        <v>144</v>
      </c>
    </row>
    <row r="83" spans="1:5" ht="22.5" customHeight="1">
      <c r="A83" s="62" t="str">
        <f>ORÇAMENTO!A84</f>
        <v xml:space="preserve"> 10.2.18 </v>
      </c>
      <c r="B83" s="107" t="str">
        <f>ORÇAMENTO!D84</f>
        <v>Tubo em PVC - JS - 25mm (c/ rasgo na alvenaria)-LH</v>
      </c>
      <c r="C83" s="60" t="str">
        <f>ORÇAMENTO!E84</f>
        <v>m</v>
      </c>
      <c r="D83" s="108">
        <f>ORÇAMENTO!F84</f>
        <v>18</v>
      </c>
      <c r="E83" s="67" t="s">
        <v>146</v>
      </c>
    </row>
    <row r="84" spans="1:5" ht="21" customHeight="1">
      <c r="A84" s="62" t="str">
        <f>ORÇAMENTO!A85</f>
        <v xml:space="preserve"> 10.2.19 </v>
      </c>
      <c r="B84" s="107" t="str">
        <f>ORÇAMENTO!D85</f>
        <v>Tubo em PVC - JS - 32mm (c/ rasgo na alvenaria)-LH</v>
      </c>
      <c r="C84" s="60" t="str">
        <f>ORÇAMENTO!E85</f>
        <v>m</v>
      </c>
      <c r="D84" s="108">
        <f>ORÇAMENTO!F85</f>
        <v>18</v>
      </c>
      <c r="E84" s="67" t="s">
        <v>146</v>
      </c>
    </row>
    <row r="85" spans="1:5" ht="21.75" customHeight="1">
      <c r="A85" s="62" t="str">
        <f>ORÇAMENTO!A86</f>
        <v xml:space="preserve"> 10.2.20 </v>
      </c>
      <c r="B85" s="107" t="str">
        <f>ORÇAMENTO!D86</f>
        <v>Tubo em PVC - JS - 50mm (c/ rasgo na alvenaria)-LH</v>
      </c>
      <c r="C85" s="60" t="str">
        <f>ORÇAMENTO!E86</f>
        <v>m</v>
      </c>
      <c r="D85" s="108">
        <f>ORÇAMENTO!F86</f>
        <v>6</v>
      </c>
      <c r="E85" s="66" t="s">
        <v>142</v>
      </c>
    </row>
    <row r="86" spans="1:5" ht="21" customHeight="1">
      <c r="A86" s="62" t="str">
        <f>ORÇAMENTO!A87</f>
        <v xml:space="preserve"> 10.2.21 </v>
      </c>
      <c r="B86" s="107" t="str">
        <f>ORÇAMENTO!D87</f>
        <v>Reservatório em polietileno de 500 L</v>
      </c>
      <c r="C86" s="60" t="str">
        <f>ORÇAMENTO!E87</f>
        <v>un</v>
      </c>
      <c r="D86" s="108">
        <f>ORÇAMENTO!F87</f>
        <v>1</v>
      </c>
      <c r="E86" s="65" t="s">
        <v>63</v>
      </c>
    </row>
    <row r="87" spans="1:5" ht="23.25" customHeight="1">
      <c r="A87" s="63" t="str">
        <f>ORÇAMENTO!A88</f>
        <v xml:space="preserve"> 10.3 </v>
      </c>
      <c r="B87" s="109" t="str">
        <f>ORÇAMENTO!D88</f>
        <v>LOUÇAS E METAIS</v>
      </c>
      <c r="C87" s="238"/>
      <c r="D87" s="239"/>
      <c r="E87" s="240"/>
    </row>
    <row r="88" spans="1:5" ht="18" customHeight="1">
      <c r="A88" s="62" t="str">
        <f>ORÇAMENTO!A89</f>
        <v xml:space="preserve"> 10.3.1 </v>
      </c>
      <c r="B88" s="107" t="str">
        <f>ORÇAMENTO!D89</f>
        <v>Bacia sifonada c/cx. descarga acoplada c/ assento</v>
      </c>
      <c r="C88" s="60" t="str">
        <f>ORÇAMENTO!E89</f>
        <v>un</v>
      </c>
      <c r="D88" s="108">
        <f>ORÇAMENTO!F89</f>
        <v>1</v>
      </c>
      <c r="E88" s="67" t="s">
        <v>63</v>
      </c>
    </row>
    <row r="89" spans="1:5" ht="20.25" customHeight="1">
      <c r="A89" s="62" t="str">
        <f>ORÇAMENTO!A90</f>
        <v xml:space="preserve"> 10.3.2 </v>
      </c>
      <c r="B89" s="107" t="str">
        <f>ORÇAMENTO!D90</f>
        <v>Chuveiro em PVC</v>
      </c>
      <c r="C89" s="60" t="str">
        <f>ORÇAMENTO!E90</f>
        <v>un</v>
      </c>
      <c r="D89" s="108">
        <f>ORÇAMENTO!F90</f>
        <v>1</v>
      </c>
      <c r="E89" s="67" t="s">
        <v>63</v>
      </c>
    </row>
    <row r="90" spans="1:5" ht="20.25" customHeight="1">
      <c r="A90" s="62" t="str">
        <f>ORÇAMENTO!A91</f>
        <v xml:space="preserve"> 10.3.3 </v>
      </c>
      <c r="B90" s="107" t="str">
        <f>ORÇAMENTO!D91</f>
        <v>Lavatorio de louça s/col.c/torn.,sifao e valv.</v>
      </c>
      <c r="C90" s="60" t="str">
        <f>ORÇAMENTO!E91</f>
        <v>un</v>
      </c>
      <c r="D90" s="108">
        <f>ORÇAMENTO!F91</f>
        <v>4</v>
      </c>
      <c r="E90" s="66" t="s">
        <v>143</v>
      </c>
    </row>
    <row r="91" spans="1:5" ht="21.75" customHeight="1">
      <c r="A91" s="62" t="str">
        <f>ORÇAMENTO!A92</f>
        <v xml:space="preserve"> 10.3.4 </v>
      </c>
      <c r="B91" s="107" t="str">
        <f>ORÇAMENTO!D92</f>
        <v>Pia 01 cuba em aço inox c/torn.,sifao e valv.(1,50m)</v>
      </c>
      <c r="C91" s="60" t="str">
        <f>ORÇAMENTO!E92</f>
        <v>un</v>
      </c>
      <c r="D91" s="108">
        <f>ORÇAMENTO!F92</f>
        <v>1</v>
      </c>
      <c r="E91" s="65" t="s">
        <v>63</v>
      </c>
    </row>
    <row r="92" spans="1:5" ht="21.75" customHeight="1">
      <c r="A92" s="63" t="str">
        <f>ORÇAMENTO!A93</f>
        <v xml:space="preserve"> 11 </v>
      </c>
      <c r="B92" s="109" t="str">
        <f>ORÇAMENTO!D93</f>
        <v>ELÉTRICA</v>
      </c>
      <c r="C92" s="238"/>
      <c r="D92" s="239"/>
      <c r="E92" s="240"/>
    </row>
    <row r="93" spans="1:5">
      <c r="A93" s="62" t="str">
        <f>ORÇAMENTO!A94</f>
        <v xml:space="preserve"> 11.1 </v>
      </c>
      <c r="B93" s="107" t="str">
        <f>ORÇAMENTO!D94</f>
        <v>Eletroduto PVC Rígido de 1 1/4"</v>
      </c>
      <c r="C93" s="60" t="str">
        <f>ORÇAMENTO!E94</f>
        <v>m</v>
      </c>
      <c r="D93" s="108">
        <f>ORÇAMENTO!F94</f>
        <v>3</v>
      </c>
      <c r="E93" s="65" t="s">
        <v>157</v>
      </c>
    </row>
    <row r="94" spans="1:5" ht="22.5" customHeight="1">
      <c r="A94" s="62" t="str">
        <f>ORÇAMENTO!A95</f>
        <v xml:space="preserve"> 11.2 </v>
      </c>
      <c r="B94" s="107" t="str">
        <f>ORÇAMENTO!D95</f>
        <v>Eletroduto PVC Rígido de 1"</v>
      </c>
      <c r="C94" s="60" t="str">
        <f>ORÇAMENTO!E95</f>
        <v>m</v>
      </c>
      <c r="D94" s="108">
        <f>ORÇAMENTO!F95</f>
        <v>122.67</v>
      </c>
      <c r="E94" s="65" t="s">
        <v>158</v>
      </c>
    </row>
    <row r="95" spans="1:5" ht="23.25" customHeight="1">
      <c r="A95" s="62" t="str">
        <f>ORÇAMENTO!A96</f>
        <v xml:space="preserve"> 11.3 </v>
      </c>
      <c r="B95" s="107" t="str">
        <f>ORÇAMENTO!D96</f>
        <v>Curva  90° p/ elet. PVC 1 1/4" (IE)</v>
      </c>
      <c r="C95" s="60" t="str">
        <f>ORÇAMENTO!E96</f>
        <v>un</v>
      </c>
      <c r="D95" s="108">
        <f>ORÇAMENTO!F96</f>
        <v>1</v>
      </c>
      <c r="E95" s="65" t="s">
        <v>63</v>
      </c>
    </row>
    <row r="96" spans="1:5" ht="49.5" customHeight="1">
      <c r="A96" s="62" t="str">
        <f>ORÇAMENTO!A97</f>
        <v xml:space="preserve"> 11.4 </v>
      </c>
      <c r="B96" s="83" t="str">
        <f>ORÇAMENTO!D97</f>
        <v>CABO DE COBRE FLEXÍVEL ISOLADO, 1,5 MM², ANTI-CHAMA 450/750 V, PARA CIRCUITOS TERMINAIS - FORNECIMENTO E INSTALAÇÃO. AF_03/2023</v>
      </c>
      <c r="C96" s="60" t="str">
        <f>ORÇAMENTO!E97</f>
        <v>M</v>
      </c>
      <c r="D96" s="108">
        <f>ORÇAMENTO!F97</f>
        <v>171.36</v>
      </c>
      <c r="E96" s="65" t="s">
        <v>159</v>
      </c>
    </row>
    <row r="97" spans="1:5" ht="52.5" customHeight="1">
      <c r="A97" s="62" t="str">
        <f>ORÇAMENTO!A98</f>
        <v xml:space="preserve"> 11.5 </v>
      </c>
      <c r="B97" s="83" t="str">
        <f>ORÇAMENTO!D98</f>
        <v>CABO DE COBRE FLEXÍVEL ISOLADO, 2,5 MM², ANTI-CHAMA 450/750 V, PARA CIRCUITOS TERMINAIS - FORNECIMENTO E INSTALAÇÃO. AF_03/2023</v>
      </c>
      <c r="C97" s="60" t="str">
        <f>ORÇAMENTO!E98</f>
        <v>M</v>
      </c>
      <c r="D97" s="108">
        <f>ORÇAMENTO!F98</f>
        <v>148.19999999999999</v>
      </c>
      <c r="E97" s="65" t="s">
        <v>160</v>
      </c>
    </row>
    <row r="98" spans="1:5" ht="46.5" customHeight="1">
      <c r="A98" s="62" t="str">
        <f>ORÇAMENTO!A99</f>
        <v xml:space="preserve"> 11.6 </v>
      </c>
      <c r="B98" s="83" t="str">
        <f>ORÇAMENTO!D99</f>
        <v>CABO DE COBRE FLEXÍVEL ISOLADO, 4 MM², ANTI-CHAMA 450/750 V, PARA CIRCUITOS TERMINAIS - FORNECIMENTO E INSTALAÇÃO. AF_03/2023</v>
      </c>
      <c r="C98" s="60" t="str">
        <f>ORÇAMENTO!E99</f>
        <v>M</v>
      </c>
      <c r="D98" s="108">
        <f>ORÇAMENTO!F99</f>
        <v>104.69</v>
      </c>
      <c r="E98" s="65" t="s">
        <v>161</v>
      </c>
    </row>
    <row r="99" spans="1:5" ht="45" customHeight="1">
      <c r="A99" s="62" t="str">
        <f>ORÇAMENTO!A100</f>
        <v xml:space="preserve"> 11.7 </v>
      </c>
      <c r="B99" s="83" t="str">
        <f>ORÇAMENTO!D100</f>
        <v>CABO DE COBRE FLEXÍVEL ISOLADO, 2,5 MM², ANTI-CHAMA 0,6/1,0 KV, PARA CIRCUITOS TERMINAIS - FORNECIMENTO E INSTALAÇÃO. AF_03/2023</v>
      </c>
      <c r="C99" s="60" t="str">
        <f>ORÇAMENTO!E100</f>
        <v>M</v>
      </c>
      <c r="D99" s="108">
        <f>ORÇAMENTO!F100</f>
        <v>7.19</v>
      </c>
      <c r="E99" s="65" t="s">
        <v>162</v>
      </c>
    </row>
    <row r="100" spans="1:5" ht="43.5" customHeight="1">
      <c r="A100" s="62" t="str">
        <f>ORÇAMENTO!A101</f>
        <v xml:space="preserve"> 11.8 </v>
      </c>
      <c r="B100" s="83" t="str">
        <f>ORÇAMENTO!D101</f>
        <v>DISJUNTOR MONOPOLAR TIPO DIN, CORRENTE NOMINAL DE 10A - FORNECIMENTO E INSTALAÇÃO. AF_10/2020</v>
      </c>
      <c r="C100" s="60" t="str">
        <f>ORÇAMENTO!E101</f>
        <v>UN</v>
      </c>
      <c r="D100" s="108">
        <f>ORÇAMENTO!F101</f>
        <v>5</v>
      </c>
      <c r="E100" s="65" t="s">
        <v>163</v>
      </c>
    </row>
    <row r="101" spans="1:5" ht="43.9" customHeight="1">
      <c r="A101" s="62" t="str">
        <f>ORÇAMENTO!A102</f>
        <v xml:space="preserve"> 11.9 </v>
      </c>
      <c r="B101" s="83" t="str">
        <f>ORÇAMENTO!D102</f>
        <v>DISJUNTOR BIPOLAR TIPO DIN, CORRENTE NOMINAL DE 50A - FORNECIMENTO E INSTALAÇÃO. AF_10/2020</v>
      </c>
      <c r="C101" s="60" t="str">
        <f>ORÇAMENTO!E102</f>
        <v>UN</v>
      </c>
      <c r="D101" s="108">
        <f>ORÇAMENTO!F102</f>
        <v>5</v>
      </c>
      <c r="E101" s="65" t="s">
        <v>163</v>
      </c>
    </row>
    <row r="102" spans="1:5" ht="28.5" customHeight="1">
      <c r="A102" s="62" t="str">
        <f>ORÇAMENTO!A103</f>
        <v xml:space="preserve"> 11.10 </v>
      </c>
      <c r="B102" s="107" t="str">
        <f>ORÇAMENTO!D103</f>
        <v>Interruptor diferencial residual 20A/30mA-2P</v>
      </c>
      <c r="C102" s="60" t="str">
        <f>ORÇAMENTO!E103</f>
        <v>un</v>
      </c>
      <c r="D102" s="108">
        <f>ORÇAMENTO!F103</f>
        <v>5</v>
      </c>
      <c r="E102" s="65" t="s">
        <v>163</v>
      </c>
    </row>
    <row r="103" spans="1:5" ht="20.25" customHeight="1">
      <c r="A103" s="62" t="str">
        <f>ORÇAMENTO!A104</f>
        <v xml:space="preserve"> 11.11 </v>
      </c>
      <c r="B103" s="107" t="str">
        <f>ORÇAMENTO!D104</f>
        <v>Tomada 2P+T 10A (s/fiaçao)</v>
      </c>
      <c r="C103" s="60" t="str">
        <f>ORÇAMENTO!E104</f>
        <v>un</v>
      </c>
      <c r="D103" s="108">
        <f>ORÇAMENTO!F104</f>
        <v>8</v>
      </c>
      <c r="E103" s="65" t="s">
        <v>164</v>
      </c>
    </row>
    <row r="104" spans="1:5" ht="21.75" customHeight="1">
      <c r="A104" s="62" t="str">
        <f>ORÇAMENTO!A105</f>
        <v xml:space="preserve"> 11.12 </v>
      </c>
      <c r="B104" s="107" t="str">
        <f>ORÇAMENTO!D105</f>
        <v>Tomada 2P+T 20A (s/fiaçao)</v>
      </c>
      <c r="C104" s="60" t="str">
        <f>ORÇAMENTO!E105</f>
        <v>un</v>
      </c>
      <c r="D104" s="108">
        <f>ORÇAMENTO!F105</f>
        <v>3</v>
      </c>
      <c r="E104" s="65" t="s">
        <v>145</v>
      </c>
    </row>
    <row r="105" spans="1:5" ht="21.75" customHeight="1">
      <c r="A105" s="62" t="str">
        <f>ORÇAMENTO!A106</f>
        <v xml:space="preserve"> 11.13 </v>
      </c>
      <c r="B105" s="107" t="str">
        <f>ORÇAMENTO!D106</f>
        <v>Tomadas 2 (2P+T) 10A (s/fiação)</v>
      </c>
      <c r="C105" s="60" t="str">
        <f>ORÇAMENTO!E106</f>
        <v>un</v>
      </c>
      <c r="D105" s="108">
        <f>ORÇAMENTO!F106</f>
        <v>6</v>
      </c>
      <c r="E105" s="65" t="s">
        <v>142</v>
      </c>
    </row>
    <row r="106" spans="1:5">
      <c r="A106" s="62" t="str">
        <f>ORÇAMENTO!A107</f>
        <v xml:space="preserve"> 11.14 </v>
      </c>
      <c r="B106" s="107" t="str">
        <f>ORÇAMENTO!D107</f>
        <v>Conjunto Airstop de embutir completo</v>
      </c>
      <c r="C106" s="60" t="str">
        <f>ORÇAMENTO!E107</f>
        <v>un</v>
      </c>
      <c r="D106" s="108">
        <f>ORÇAMENTO!F107</f>
        <v>4</v>
      </c>
      <c r="E106" s="65" t="s">
        <v>143</v>
      </c>
    </row>
    <row r="107" spans="1:5" ht="20.25" customHeight="1">
      <c r="A107" s="62" t="str">
        <f>ORÇAMENTO!A108</f>
        <v xml:space="preserve"> 11.15 </v>
      </c>
      <c r="B107" s="107" t="str">
        <f>ORÇAMENTO!D108</f>
        <v>Interruptor 1 tecla+tomada (s/fiaçao)</v>
      </c>
      <c r="C107" s="60" t="str">
        <f>ORÇAMENTO!E108</f>
        <v>un</v>
      </c>
      <c r="D107" s="108">
        <f>ORÇAMENTO!F108</f>
        <v>2</v>
      </c>
      <c r="E107" s="65" t="s">
        <v>62</v>
      </c>
    </row>
    <row r="108" spans="1:5" ht="23.25" customHeight="1">
      <c r="A108" s="62" t="str">
        <f>ORÇAMENTO!A109</f>
        <v xml:space="preserve"> 11.16 </v>
      </c>
      <c r="B108" s="107" t="str">
        <f>ORÇAMENTO!D109</f>
        <v>Interruptor 1 tecla simples (s/fiaçao)</v>
      </c>
      <c r="C108" s="60" t="str">
        <f>ORÇAMENTO!E109</f>
        <v>un</v>
      </c>
      <c r="D108" s="108">
        <f>ORÇAMENTO!F109</f>
        <v>6</v>
      </c>
      <c r="E108" s="65" t="s">
        <v>142</v>
      </c>
    </row>
    <row r="109" spans="1:5" ht="25.5" customHeight="1">
      <c r="A109" s="62" t="str">
        <f>ORÇAMENTO!A110</f>
        <v xml:space="preserve"> 11.17 </v>
      </c>
      <c r="B109" s="107" t="str">
        <f>ORÇAMENTO!D110</f>
        <v>Interruptor 3 teclas simples (s/fiaçao)</v>
      </c>
      <c r="C109" s="60" t="str">
        <f>ORÇAMENTO!E110</f>
        <v>un</v>
      </c>
      <c r="D109" s="108">
        <f>ORÇAMENTO!F110</f>
        <v>1</v>
      </c>
      <c r="E109" s="65" t="s">
        <v>63</v>
      </c>
    </row>
    <row r="110" spans="1:5" ht="27.75" customHeight="1">
      <c r="A110" s="62" t="str">
        <f>ORÇAMENTO!A111</f>
        <v xml:space="preserve"> 11.18 </v>
      </c>
      <c r="B110" s="83" t="str">
        <f>ORÇAMENTO!D111</f>
        <v>Luminária de embutir com aletas e 2 lâmpadas de Led de 18W</v>
      </c>
      <c r="C110" s="60" t="str">
        <f>ORÇAMENTO!E111</f>
        <v>un</v>
      </c>
      <c r="D110" s="108">
        <f>ORÇAMENTO!F111</f>
        <v>2</v>
      </c>
      <c r="E110" s="65" t="s">
        <v>62</v>
      </c>
    </row>
    <row r="111" spans="1:5" ht="30">
      <c r="A111" s="62" t="str">
        <f>ORÇAMENTO!A112</f>
        <v xml:space="preserve"> 11.19 </v>
      </c>
      <c r="B111" s="83" t="str">
        <f>ORÇAMENTO!D112</f>
        <v>Luminária de sobrepor com aletas e 2 lâmpadas de Led de 18W</v>
      </c>
      <c r="C111" s="60" t="str">
        <f>ORÇAMENTO!E112</f>
        <v>un</v>
      </c>
      <c r="D111" s="108">
        <f>ORÇAMENTO!F112</f>
        <v>7</v>
      </c>
      <c r="E111" s="65" t="s">
        <v>144</v>
      </c>
    </row>
    <row r="112" spans="1:5">
      <c r="A112" s="62" t="str">
        <f>ORÇAMENTO!A113</f>
        <v xml:space="preserve"> 11.20 </v>
      </c>
      <c r="B112" s="83" t="str">
        <f>ORÇAMENTO!D113</f>
        <v>Luminária  tipo arandela- casco de tartaruga</v>
      </c>
      <c r="C112" s="60" t="str">
        <f>ORÇAMENTO!E113</f>
        <v>un</v>
      </c>
      <c r="D112" s="108">
        <f>ORÇAMENTO!F113</f>
        <v>2</v>
      </c>
      <c r="E112" s="65" t="s">
        <v>62</v>
      </c>
    </row>
    <row r="113" spans="1:5" ht="21.75" customHeight="1">
      <c r="A113" s="62" t="str">
        <f>ORÇAMENTO!A114</f>
        <v xml:space="preserve"> 11.21 </v>
      </c>
      <c r="B113" s="107" t="str">
        <f>ORÇAMENTO!D114</f>
        <v>Lâmpada de Led Tubular 18W bivolt</v>
      </c>
      <c r="C113" s="60" t="str">
        <f>ORÇAMENTO!E114</f>
        <v>un</v>
      </c>
      <c r="D113" s="108">
        <f>ORÇAMENTO!F114</f>
        <v>2</v>
      </c>
      <c r="E113" s="65" t="s">
        <v>62</v>
      </c>
    </row>
    <row r="114" spans="1:5" ht="26.25" customHeight="1">
      <c r="A114" s="62" t="str">
        <f>ORÇAMENTO!A115</f>
        <v xml:space="preserve"> 11.22 </v>
      </c>
      <c r="B114" s="107" t="str">
        <f>ORÇAMENTO!D115</f>
        <v>Caixa plástica octogonal</v>
      </c>
      <c r="C114" s="60" t="str">
        <f>ORÇAMENTO!E115</f>
        <v>un</v>
      </c>
      <c r="D114" s="108">
        <f>ORÇAMENTO!F115</f>
        <v>11</v>
      </c>
      <c r="E114" s="65" t="s">
        <v>167</v>
      </c>
    </row>
    <row r="115" spans="1:5" ht="19.5" customHeight="1">
      <c r="A115" s="62" t="str">
        <f>ORÇAMENTO!A116</f>
        <v xml:space="preserve"> 11.23 </v>
      </c>
      <c r="B115" s="107" t="str">
        <f>ORÇAMENTO!D116</f>
        <v>Caixa plástica 4"x2"</v>
      </c>
      <c r="C115" s="60" t="str">
        <f>ORÇAMENTO!E116</f>
        <v>un</v>
      </c>
      <c r="D115" s="108">
        <f>ORÇAMENTO!F116</f>
        <v>31</v>
      </c>
      <c r="E115" s="65" t="s">
        <v>168</v>
      </c>
    </row>
    <row r="116" spans="1:5" ht="27" customHeight="1">
      <c r="A116" s="62" t="str">
        <f>ORÇAMENTO!A117</f>
        <v xml:space="preserve"> 11.24 </v>
      </c>
      <c r="B116" s="83" t="str">
        <f>ORÇAMENTO!D117</f>
        <v>Centro de distribuição metálico de embutir p/ 16 disjuntores (c/ barramento)</v>
      </c>
      <c r="C116" s="60" t="str">
        <f>ORÇAMENTO!E117</f>
        <v>un</v>
      </c>
      <c r="D116" s="108">
        <f>ORÇAMENTO!F117</f>
        <v>1</v>
      </c>
      <c r="E116" s="65" t="s">
        <v>63</v>
      </c>
    </row>
    <row r="117" spans="1:5" ht="18" customHeight="1">
      <c r="A117" s="62" t="str">
        <f>ORÇAMENTO!A118</f>
        <v xml:space="preserve"> 11.25 </v>
      </c>
      <c r="B117" s="107" t="str">
        <f>ORÇAMENTO!D118</f>
        <v>Quadro de mediçao bifasico (c/ disjuntor)</v>
      </c>
      <c r="C117" s="60" t="str">
        <f>ORÇAMENTO!E118</f>
        <v>un</v>
      </c>
      <c r="D117" s="108">
        <f>ORÇAMENTO!F118</f>
        <v>1</v>
      </c>
      <c r="E117" s="65" t="s">
        <v>63</v>
      </c>
    </row>
    <row r="118" spans="1:5" ht="19.5" customHeight="1">
      <c r="A118" s="63" t="str">
        <f>ORÇAMENTO!A119</f>
        <v xml:space="preserve"> 12 </v>
      </c>
      <c r="B118" s="109" t="str">
        <f>ORÇAMENTO!D119</f>
        <v>MURO</v>
      </c>
      <c r="C118" s="238"/>
      <c r="D118" s="239"/>
      <c r="E118" s="240"/>
    </row>
    <row r="119" spans="1:5" ht="23.25" customHeight="1">
      <c r="A119" s="62" t="str">
        <f>ORÇAMENTO!A120</f>
        <v xml:space="preserve"> 12.1 </v>
      </c>
      <c r="B119" s="107" t="str">
        <f>ORÇAMENTO!D120</f>
        <v>Mureta em alvenaria,rebocada e pintada 2 faces(h=1.0m)</v>
      </c>
      <c r="C119" s="60" t="str">
        <f>ORÇAMENTO!E120</f>
        <v>m</v>
      </c>
      <c r="D119" s="108">
        <f>ORÇAMENTO!F120</f>
        <v>80</v>
      </c>
      <c r="E119" s="65" t="s">
        <v>171</v>
      </c>
    </row>
    <row r="120" spans="1:5" ht="34.5" customHeight="1">
      <c r="A120" s="62" t="str">
        <f>ORÇAMENTO!A121</f>
        <v xml:space="preserve"> 12.2 </v>
      </c>
      <c r="B120" s="83" t="str">
        <f>ORÇAMENTO!D121</f>
        <v>Cerca c/ mourão em concreto e tela de arame galvanizado h=2,0m</v>
      </c>
      <c r="C120" s="60" t="str">
        <f>ORÇAMENTO!E121</f>
        <v>m</v>
      </c>
      <c r="D120" s="108">
        <f>ORÇAMENTO!F121</f>
        <v>80</v>
      </c>
      <c r="E120" s="86" t="s">
        <v>171</v>
      </c>
    </row>
    <row r="121" spans="1:5" ht="24" customHeight="1">
      <c r="A121" s="62" t="str">
        <f>ORÇAMENTO!A122</f>
        <v xml:space="preserve"> 12.3 </v>
      </c>
      <c r="B121" s="83" t="str">
        <f>ORÇAMENTO!D122</f>
        <v>Portão de ferro em metalom (incl. pintura anti corrosiva)</v>
      </c>
      <c r="C121" s="60" t="str">
        <f>ORÇAMENTO!E122</f>
        <v>m²</v>
      </c>
      <c r="D121" s="108">
        <f>ORÇAMENTO!F122</f>
        <v>7.5</v>
      </c>
      <c r="E121" s="65" t="s">
        <v>177</v>
      </c>
    </row>
    <row r="122" spans="1:5">
      <c r="A122" s="87"/>
      <c r="B122" s="88"/>
      <c r="C122" s="89"/>
      <c r="D122" s="89"/>
      <c r="E122" s="90"/>
    </row>
    <row r="123" spans="1:5">
      <c r="A123" s="87"/>
      <c r="B123" s="88"/>
      <c r="C123" s="89"/>
      <c r="D123" s="89"/>
      <c r="E123" s="90"/>
    </row>
    <row r="124" spans="1:5">
      <c r="A124" s="91"/>
      <c r="B124" s="88"/>
      <c r="C124" s="89"/>
      <c r="D124" s="89"/>
      <c r="E124" s="90"/>
    </row>
    <row r="125" spans="1:5">
      <c r="A125" s="91"/>
      <c r="B125" s="92"/>
      <c r="C125" s="89"/>
      <c r="D125" s="89"/>
      <c r="E125" s="90"/>
    </row>
    <row r="126" spans="1:5">
      <c r="A126" s="91"/>
      <c r="B126" s="88"/>
      <c r="C126" s="89"/>
      <c r="D126" s="89"/>
      <c r="E126" s="90"/>
    </row>
    <row r="127" spans="1:5">
      <c r="A127" s="91"/>
      <c r="B127" s="88"/>
      <c r="C127" s="89"/>
      <c r="D127" s="89"/>
      <c r="E127" s="90"/>
    </row>
    <row r="128" spans="1:5">
      <c r="D128" s="64"/>
    </row>
  </sheetData>
  <mergeCells count="22">
    <mergeCell ref="C65:E65"/>
    <mergeCell ref="C87:E87"/>
    <mergeCell ref="C92:E92"/>
    <mergeCell ref="C118:E118"/>
    <mergeCell ref="C18:E19"/>
    <mergeCell ref="C22:E22"/>
    <mergeCell ref="C25:E25"/>
    <mergeCell ref="C31:E31"/>
    <mergeCell ref="C34:E34"/>
    <mergeCell ref="C38:E38"/>
    <mergeCell ref="C42:E42"/>
    <mergeCell ref="C45:E45"/>
    <mergeCell ref="C49:E49"/>
    <mergeCell ref="C50:E50"/>
    <mergeCell ref="A1:E5"/>
    <mergeCell ref="C11:E11"/>
    <mergeCell ref="C15:E15"/>
    <mergeCell ref="A9:E9"/>
    <mergeCell ref="A7:D7"/>
    <mergeCell ref="A6:D6"/>
    <mergeCell ref="A8:D8"/>
    <mergeCell ref="E7:E8"/>
  </mergeCells>
  <pageMargins left="0.31496062992125984" right="0.31496062992125984" top="0.39370078740157483" bottom="0.39370078740157483" header="0.31496062992125984" footer="0.31496062992125984"/>
  <pageSetup paperSize="9" scale="80" orientation="portrait" r:id="rId1"/>
  <rowBreaks count="4" manualBreakCount="4">
    <brk id="37" max="4" man="1"/>
    <brk id="60" max="4" man="1"/>
    <brk id="86" max="4" man="1"/>
    <brk id="115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view="pageBreakPreview" zoomScaleNormal="100" zoomScaleSheetLayoutView="100" workbookViewId="0">
      <selection activeCell="F29" sqref="F29"/>
    </sheetView>
  </sheetViews>
  <sheetFormatPr defaultRowHeight="15"/>
  <cols>
    <col min="1" max="1" width="19.85546875" customWidth="1"/>
    <col min="2" max="2" width="26.85546875" customWidth="1"/>
    <col min="3" max="3" width="10.5703125" customWidth="1"/>
    <col min="4" max="4" width="13.85546875" customWidth="1"/>
    <col min="5" max="5" width="3.7109375" customWidth="1"/>
    <col min="6" max="6" width="12" customWidth="1"/>
    <col min="7" max="7" width="14" customWidth="1"/>
    <col min="257" max="257" width="19.85546875" customWidth="1"/>
    <col min="258" max="258" width="26.85546875" customWidth="1"/>
    <col min="259" max="259" width="10.5703125" customWidth="1"/>
    <col min="260" max="260" width="13.85546875" customWidth="1"/>
    <col min="261" max="261" width="3.7109375" customWidth="1"/>
    <col min="262" max="262" width="12" customWidth="1"/>
    <col min="263" max="263" width="14" customWidth="1"/>
    <col min="513" max="513" width="19.85546875" customWidth="1"/>
    <col min="514" max="514" width="26.85546875" customWidth="1"/>
    <col min="515" max="515" width="10.5703125" customWidth="1"/>
    <col min="516" max="516" width="13.85546875" customWidth="1"/>
    <col min="517" max="517" width="3.7109375" customWidth="1"/>
    <col min="518" max="518" width="12" customWidth="1"/>
    <col min="519" max="519" width="14" customWidth="1"/>
    <col min="769" max="769" width="19.85546875" customWidth="1"/>
    <col min="770" max="770" width="26.85546875" customWidth="1"/>
    <col min="771" max="771" width="10.5703125" customWidth="1"/>
    <col min="772" max="772" width="13.85546875" customWidth="1"/>
    <col min="773" max="773" width="3.7109375" customWidth="1"/>
    <col min="774" max="774" width="12" customWidth="1"/>
    <col min="775" max="775" width="14" customWidth="1"/>
    <col min="1025" max="1025" width="19.85546875" customWidth="1"/>
    <col min="1026" max="1026" width="26.85546875" customWidth="1"/>
    <col min="1027" max="1027" width="10.5703125" customWidth="1"/>
    <col min="1028" max="1028" width="13.85546875" customWidth="1"/>
    <col min="1029" max="1029" width="3.7109375" customWidth="1"/>
    <col min="1030" max="1030" width="12" customWidth="1"/>
    <col min="1031" max="1031" width="14" customWidth="1"/>
    <col min="1281" max="1281" width="19.85546875" customWidth="1"/>
    <col min="1282" max="1282" width="26.85546875" customWidth="1"/>
    <col min="1283" max="1283" width="10.5703125" customWidth="1"/>
    <col min="1284" max="1284" width="13.85546875" customWidth="1"/>
    <col min="1285" max="1285" width="3.7109375" customWidth="1"/>
    <col min="1286" max="1286" width="12" customWidth="1"/>
    <col min="1287" max="1287" width="14" customWidth="1"/>
    <col min="1537" max="1537" width="19.85546875" customWidth="1"/>
    <col min="1538" max="1538" width="26.85546875" customWidth="1"/>
    <col min="1539" max="1539" width="10.5703125" customWidth="1"/>
    <col min="1540" max="1540" width="13.85546875" customWidth="1"/>
    <col min="1541" max="1541" width="3.7109375" customWidth="1"/>
    <col min="1542" max="1542" width="12" customWidth="1"/>
    <col min="1543" max="1543" width="14" customWidth="1"/>
    <col min="1793" max="1793" width="19.85546875" customWidth="1"/>
    <col min="1794" max="1794" width="26.85546875" customWidth="1"/>
    <col min="1795" max="1795" width="10.5703125" customWidth="1"/>
    <col min="1796" max="1796" width="13.85546875" customWidth="1"/>
    <col min="1797" max="1797" width="3.7109375" customWidth="1"/>
    <col min="1798" max="1798" width="12" customWidth="1"/>
    <col min="1799" max="1799" width="14" customWidth="1"/>
    <col min="2049" max="2049" width="19.85546875" customWidth="1"/>
    <col min="2050" max="2050" width="26.85546875" customWidth="1"/>
    <col min="2051" max="2051" width="10.5703125" customWidth="1"/>
    <col min="2052" max="2052" width="13.85546875" customWidth="1"/>
    <col min="2053" max="2053" width="3.7109375" customWidth="1"/>
    <col min="2054" max="2054" width="12" customWidth="1"/>
    <col min="2055" max="2055" width="14" customWidth="1"/>
    <col min="2305" max="2305" width="19.85546875" customWidth="1"/>
    <col min="2306" max="2306" width="26.85546875" customWidth="1"/>
    <col min="2307" max="2307" width="10.5703125" customWidth="1"/>
    <col min="2308" max="2308" width="13.85546875" customWidth="1"/>
    <col min="2309" max="2309" width="3.7109375" customWidth="1"/>
    <col min="2310" max="2310" width="12" customWidth="1"/>
    <col min="2311" max="2311" width="14" customWidth="1"/>
    <col min="2561" max="2561" width="19.85546875" customWidth="1"/>
    <col min="2562" max="2562" width="26.85546875" customWidth="1"/>
    <col min="2563" max="2563" width="10.5703125" customWidth="1"/>
    <col min="2564" max="2564" width="13.85546875" customWidth="1"/>
    <col min="2565" max="2565" width="3.7109375" customWidth="1"/>
    <col min="2566" max="2566" width="12" customWidth="1"/>
    <col min="2567" max="2567" width="14" customWidth="1"/>
    <col min="2817" max="2817" width="19.85546875" customWidth="1"/>
    <col min="2818" max="2818" width="26.85546875" customWidth="1"/>
    <col min="2819" max="2819" width="10.5703125" customWidth="1"/>
    <col min="2820" max="2820" width="13.85546875" customWidth="1"/>
    <col min="2821" max="2821" width="3.7109375" customWidth="1"/>
    <col min="2822" max="2822" width="12" customWidth="1"/>
    <col min="2823" max="2823" width="14" customWidth="1"/>
    <col min="3073" max="3073" width="19.85546875" customWidth="1"/>
    <col min="3074" max="3074" width="26.85546875" customWidth="1"/>
    <col min="3075" max="3075" width="10.5703125" customWidth="1"/>
    <col min="3076" max="3076" width="13.85546875" customWidth="1"/>
    <col min="3077" max="3077" width="3.7109375" customWidth="1"/>
    <col min="3078" max="3078" width="12" customWidth="1"/>
    <col min="3079" max="3079" width="14" customWidth="1"/>
    <col min="3329" max="3329" width="19.85546875" customWidth="1"/>
    <col min="3330" max="3330" width="26.85546875" customWidth="1"/>
    <col min="3331" max="3331" width="10.5703125" customWidth="1"/>
    <col min="3332" max="3332" width="13.85546875" customWidth="1"/>
    <col min="3333" max="3333" width="3.7109375" customWidth="1"/>
    <col min="3334" max="3334" width="12" customWidth="1"/>
    <col min="3335" max="3335" width="14" customWidth="1"/>
    <col min="3585" max="3585" width="19.85546875" customWidth="1"/>
    <col min="3586" max="3586" width="26.85546875" customWidth="1"/>
    <col min="3587" max="3587" width="10.5703125" customWidth="1"/>
    <col min="3588" max="3588" width="13.85546875" customWidth="1"/>
    <col min="3589" max="3589" width="3.7109375" customWidth="1"/>
    <col min="3590" max="3590" width="12" customWidth="1"/>
    <col min="3591" max="3591" width="14" customWidth="1"/>
    <col min="3841" max="3841" width="19.85546875" customWidth="1"/>
    <col min="3842" max="3842" width="26.85546875" customWidth="1"/>
    <col min="3843" max="3843" width="10.5703125" customWidth="1"/>
    <col min="3844" max="3844" width="13.85546875" customWidth="1"/>
    <col min="3845" max="3845" width="3.7109375" customWidth="1"/>
    <col min="3846" max="3846" width="12" customWidth="1"/>
    <col min="3847" max="3847" width="14" customWidth="1"/>
    <col min="4097" max="4097" width="19.85546875" customWidth="1"/>
    <col min="4098" max="4098" width="26.85546875" customWidth="1"/>
    <col min="4099" max="4099" width="10.5703125" customWidth="1"/>
    <col min="4100" max="4100" width="13.85546875" customWidth="1"/>
    <col min="4101" max="4101" width="3.7109375" customWidth="1"/>
    <col min="4102" max="4102" width="12" customWidth="1"/>
    <col min="4103" max="4103" width="14" customWidth="1"/>
    <col min="4353" max="4353" width="19.85546875" customWidth="1"/>
    <col min="4354" max="4354" width="26.85546875" customWidth="1"/>
    <col min="4355" max="4355" width="10.5703125" customWidth="1"/>
    <col min="4356" max="4356" width="13.85546875" customWidth="1"/>
    <col min="4357" max="4357" width="3.7109375" customWidth="1"/>
    <col min="4358" max="4358" width="12" customWidth="1"/>
    <col min="4359" max="4359" width="14" customWidth="1"/>
    <col min="4609" max="4609" width="19.85546875" customWidth="1"/>
    <col min="4610" max="4610" width="26.85546875" customWidth="1"/>
    <col min="4611" max="4611" width="10.5703125" customWidth="1"/>
    <col min="4612" max="4612" width="13.85546875" customWidth="1"/>
    <col min="4613" max="4613" width="3.7109375" customWidth="1"/>
    <col min="4614" max="4614" width="12" customWidth="1"/>
    <col min="4615" max="4615" width="14" customWidth="1"/>
    <col min="4865" max="4865" width="19.85546875" customWidth="1"/>
    <col min="4866" max="4866" width="26.85546875" customWidth="1"/>
    <col min="4867" max="4867" width="10.5703125" customWidth="1"/>
    <col min="4868" max="4868" width="13.85546875" customWidth="1"/>
    <col min="4869" max="4869" width="3.7109375" customWidth="1"/>
    <col min="4870" max="4870" width="12" customWidth="1"/>
    <col min="4871" max="4871" width="14" customWidth="1"/>
    <col min="5121" max="5121" width="19.85546875" customWidth="1"/>
    <col min="5122" max="5122" width="26.85546875" customWidth="1"/>
    <col min="5123" max="5123" width="10.5703125" customWidth="1"/>
    <col min="5124" max="5124" width="13.85546875" customWidth="1"/>
    <col min="5125" max="5125" width="3.7109375" customWidth="1"/>
    <col min="5126" max="5126" width="12" customWidth="1"/>
    <col min="5127" max="5127" width="14" customWidth="1"/>
    <col min="5377" max="5377" width="19.85546875" customWidth="1"/>
    <col min="5378" max="5378" width="26.85546875" customWidth="1"/>
    <col min="5379" max="5379" width="10.5703125" customWidth="1"/>
    <col min="5380" max="5380" width="13.85546875" customWidth="1"/>
    <col min="5381" max="5381" width="3.7109375" customWidth="1"/>
    <col min="5382" max="5382" width="12" customWidth="1"/>
    <col min="5383" max="5383" width="14" customWidth="1"/>
    <col min="5633" max="5633" width="19.85546875" customWidth="1"/>
    <col min="5634" max="5634" width="26.85546875" customWidth="1"/>
    <col min="5635" max="5635" width="10.5703125" customWidth="1"/>
    <col min="5636" max="5636" width="13.85546875" customWidth="1"/>
    <col min="5637" max="5637" width="3.7109375" customWidth="1"/>
    <col min="5638" max="5638" width="12" customWidth="1"/>
    <col min="5639" max="5639" width="14" customWidth="1"/>
    <col min="5889" max="5889" width="19.85546875" customWidth="1"/>
    <col min="5890" max="5890" width="26.85546875" customWidth="1"/>
    <col min="5891" max="5891" width="10.5703125" customWidth="1"/>
    <col min="5892" max="5892" width="13.85546875" customWidth="1"/>
    <col min="5893" max="5893" width="3.7109375" customWidth="1"/>
    <col min="5894" max="5894" width="12" customWidth="1"/>
    <col min="5895" max="5895" width="14" customWidth="1"/>
    <col min="6145" max="6145" width="19.85546875" customWidth="1"/>
    <col min="6146" max="6146" width="26.85546875" customWidth="1"/>
    <col min="6147" max="6147" width="10.5703125" customWidth="1"/>
    <col min="6148" max="6148" width="13.85546875" customWidth="1"/>
    <col min="6149" max="6149" width="3.7109375" customWidth="1"/>
    <col min="6150" max="6150" width="12" customWidth="1"/>
    <col min="6151" max="6151" width="14" customWidth="1"/>
    <col min="6401" max="6401" width="19.85546875" customWidth="1"/>
    <col min="6402" max="6402" width="26.85546875" customWidth="1"/>
    <col min="6403" max="6403" width="10.5703125" customWidth="1"/>
    <col min="6404" max="6404" width="13.85546875" customWidth="1"/>
    <col min="6405" max="6405" width="3.7109375" customWidth="1"/>
    <col min="6406" max="6406" width="12" customWidth="1"/>
    <col min="6407" max="6407" width="14" customWidth="1"/>
    <col min="6657" max="6657" width="19.85546875" customWidth="1"/>
    <col min="6658" max="6658" width="26.85546875" customWidth="1"/>
    <col min="6659" max="6659" width="10.5703125" customWidth="1"/>
    <col min="6660" max="6660" width="13.85546875" customWidth="1"/>
    <col min="6661" max="6661" width="3.7109375" customWidth="1"/>
    <col min="6662" max="6662" width="12" customWidth="1"/>
    <col min="6663" max="6663" width="14" customWidth="1"/>
    <col min="6913" max="6913" width="19.85546875" customWidth="1"/>
    <col min="6914" max="6914" width="26.85546875" customWidth="1"/>
    <col min="6915" max="6915" width="10.5703125" customWidth="1"/>
    <col min="6916" max="6916" width="13.85546875" customWidth="1"/>
    <col min="6917" max="6917" width="3.7109375" customWidth="1"/>
    <col min="6918" max="6918" width="12" customWidth="1"/>
    <col min="6919" max="6919" width="14" customWidth="1"/>
    <col min="7169" max="7169" width="19.85546875" customWidth="1"/>
    <col min="7170" max="7170" width="26.85546875" customWidth="1"/>
    <col min="7171" max="7171" width="10.5703125" customWidth="1"/>
    <col min="7172" max="7172" width="13.85546875" customWidth="1"/>
    <col min="7173" max="7173" width="3.7109375" customWidth="1"/>
    <col min="7174" max="7174" width="12" customWidth="1"/>
    <col min="7175" max="7175" width="14" customWidth="1"/>
    <col min="7425" max="7425" width="19.85546875" customWidth="1"/>
    <col min="7426" max="7426" width="26.85546875" customWidth="1"/>
    <col min="7427" max="7427" width="10.5703125" customWidth="1"/>
    <col min="7428" max="7428" width="13.85546875" customWidth="1"/>
    <col min="7429" max="7429" width="3.7109375" customWidth="1"/>
    <col min="7430" max="7430" width="12" customWidth="1"/>
    <col min="7431" max="7431" width="14" customWidth="1"/>
    <col min="7681" max="7681" width="19.85546875" customWidth="1"/>
    <col min="7682" max="7682" width="26.85546875" customWidth="1"/>
    <col min="7683" max="7683" width="10.5703125" customWidth="1"/>
    <col min="7684" max="7684" width="13.85546875" customWidth="1"/>
    <col min="7685" max="7685" width="3.7109375" customWidth="1"/>
    <col min="7686" max="7686" width="12" customWidth="1"/>
    <col min="7687" max="7687" width="14" customWidth="1"/>
    <col min="7937" max="7937" width="19.85546875" customWidth="1"/>
    <col min="7938" max="7938" width="26.85546875" customWidth="1"/>
    <col min="7939" max="7939" width="10.5703125" customWidth="1"/>
    <col min="7940" max="7940" width="13.85546875" customWidth="1"/>
    <col min="7941" max="7941" width="3.7109375" customWidth="1"/>
    <col min="7942" max="7942" width="12" customWidth="1"/>
    <col min="7943" max="7943" width="14" customWidth="1"/>
    <col min="8193" max="8193" width="19.85546875" customWidth="1"/>
    <col min="8194" max="8194" width="26.85546875" customWidth="1"/>
    <col min="8195" max="8195" width="10.5703125" customWidth="1"/>
    <col min="8196" max="8196" width="13.85546875" customWidth="1"/>
    <col min="8197" max="8197" width="3.7109375" customWidth="1"/>
    <col min="8198" max="8198" width="12" customWidth="1"/>
    <col min="8199" max="8199" width="14" customWidth="1"/>
    <col min="8449" max="8449" width="19.85546875" customWidth="1"/>
    <col min="8450" max="8450" width="26.85546875" customWidth="1"/>
    <col min="8451" max="8451" width="10.5703125" customWidth="1"/>
    <col min="8452" max="8452" width="13.85546875" customWidth="1"/>
    <col min="8453" max="8453" width="3.7109375" customWidth="1"/>
    <col min="8454" max="8454" width="12" customWidth="1"/>
    <col min="8455" max="8455" width="14" customWidth="1"/>
    <col min="8705" max="8705" width="19.85546875" customWidth="1"/>
    <col min="8706" max="8706" width="26.85546875" customWidth="1"/>
    <col min="8707" max="8707" width="10.5703125" customWidth="1"/>
    <col min="8708" max="8708" width="13.85546875" customWidth="1"/>
    <col min="8709" max="8709" width="3.7109375" customWidth="1"/>
    <col min="8710" max="8710" width="12" customWidth="1"/>
    <col min="8711" max="8711" width="14" customWidth="1"/>
    <col min="8961" max="8961" width="19.85546875" customWidth="1"/>
    <col min="8962" max="8962" width="26.85546875" customWidth="1"/>
    <col min="8963" max="8963" width="10.5703125" customWidth="1"/>
    <col min="8964" max="8964" width="13.85546875" customWidth="1"/>
    <col min="8965" max="8965" width="3.7109375" customWidth="1"/>
    <col min="8966" max="8966" width="12" customWidth="1"/>
    <col min="8967" max="8967" width="14" customWidth="1"/>
    <col min="9217" max="9217" width="19.85546875" customWidth="1"/>
    <col min="9218" max="9218" width="26.85546875" customWidth="1"/>
    <col min="9219" max="9219" width="10.5703125" customWidth="1"/>
    <col min="9220" max="9220" width="13.85546875" customWidth="1"/>
    <col min="9221" max="9221" width="3.7109375" customWidth="1"/>
    <col min="9222" max="9222" width="12" customWidth="1"/>
    <col min="9223" max="9223" width="14" customWidth="1"/>
    <col min="9473" max="9473" width="19.85546875" customWidth="1"/>
    <col min="9474" max="9474" width="26.85546875" customWidth="1"/>
    <col min="9475" max="9475" width="10.5703125" customWidth="1"/>
    <col min="9476" max="9476" width="13.85546875" customWidth="1"/>
    <col min="9477" max="9477" width="3.7109375" customWidth="1"/>
    <col min="9478" max="9478" width="12" customWidth="1"/>
    <col min="9479" max="9479" width="14" customWidth="1"/>
    <col min="9729" max="9729" width="19.85546875" customWidth="1"/>
    <col min="9730" max="9730" width="26.85546875" customWidth="1"/>
    <col min="9731" max="9731" width="10.5703125" customWidth="1"/>
    <col min="9732" max="9732" width="13.85546875" customWidth="1"/>
    <col min="9733" max="9733" width="3.7109375" customWidth="1"/>
    <col min="9734" max="9734" width="12" customWidth="1"/>
    <col min="9735" max="9735" width="14" customWidth="1"/>
    <col min="9985" max="9985" width="19.85546875" customWidth="1"/>
    <col min="9986" max="9986" width="26.85546875" customWidth="1"/>
    <col min="9987" max="9987" width="10.5703125" customWidth="1"/>
    <col min="9988" max="9988" width="13.85546875" customWidth="1"/>
    <col min="9989" max="9989" width="3.7109375" customWidth="1"/>
    <col min="9990" max="9990" width="12" customWidth="1"/>
    <col min="9991" max="9991" width="14" customWidth="1"/>
    <col min="10241" max="10241" width="19.85546875" customWidth="1"/>
    <col min="10242" max="10242" width="26.85546875" customWidth="1"/>
    <col min="10243" max="10243" width="10.5703125" customWidth="1"/>
    <col min="10244" max="10244" width="13.85546875" customWidth="1"/>
    <col min="10245" max="10245" width="3.7109375" customWidth="1"/>
    <col min="10246" max="10246" width="12" customWidth="1"/>
    <col min="10247" max="10247" width="14" customWidth="1"/>
    <col min="10497" max="10497" width="19.85546875" customWidth="1"/>
    <col min="10498" max="10498" width="26.85546875" customWidth="1"/>
    <col min="10499" max="10499" width="10.5703125" customWidth="1"/>
    <col min="10500" max="10500" width="13.85546875" customWidth="1"/>
    <col min="10501" max="10501" width="3.7109375" customWidth="1"/>
    <col min="10502" max="10502" width="12" customWidth="1"/>
    <col min="10503" max="10503" width="14" customWidth="1"/>
    <col min="10753" max="10753" width="19.85546875" customWidth="1"/>
    <col min="10754" max="10754" width="26.85546875" customWidth="1"/>
    <col min="10755" max="10755" width="10.5703125" customWidth="1"/>
    <col min="10756" max="10756" width="13.85546875" customWidth="1"/>
    <col min="10757" max="10757" width="3.7109375" customWidth="1"/>
    <col min="10758" max="10758" width="12" customWidth="1"/>
    <col min="10759" max="10759" width="14" customWidth="1"/>
    <col min="11009" max="11009" width="19.85546875" customWidth="1"/>
    <col min="11010" max="11010" width="26.85546875" customWidth="1"/>
    <col min="11011" max="11011" width="10.5703125" customWidth="1"/>
    <col min="11012" max="11012" width="13.85546875" customWidth="1"/>
    <col min="11013" max="11013" width="3.7109375" customWidth="1"/>
    <col min="11014" max="11014" width="12" customWidth="1"/>
    <col min="11015" max="11015" width="14" customWidth="1"/>
    <col min="11265" max="11265" width="19.85546875" customWidth="1"/>
    <col min="11266" max="11266" width="26.85546875" customWidth="1"/>
    <col min="11267" max="11267" width="10.5703125" customWidth="1"/>
    <col min="11268" max="11268" width="13.85546875" customWidth="1"/>
    <col min="11269" max="11269" width="3.7109375" customWidth="1"/>
    <col min="11270" max="11270" width="12" customWidth="1"/>
    <col min="11271" max="11271" width="14" customWidth="1"/>
    <col min="11521" max="11521" width="19.85546875" customWidth="1"/>
    <col min="11522" max="11522" width="26.85546875" customWidth="1"/>
    <col min="11523" max="11523" width="10.5703125" customWidth="1"/>
    <col min="11524" max="11524" width="13.85546875" customWidth="1"/>
    <col min="11525" max="11525" width="3.7109375" customWidth="1"/>
    <col min="11526" max="11526" width="12" customWidth="1"/>
    <col min="11527" max="11527" width="14" customWidth="1"/>
    <col min="11777" max="11777" width="19.85546875" customWidth="1"/>
    <col min="11778" max="11778" width="26.85546875" customWidth="1"/>
    <col min="11779" max="11779" width="10.5703125" customWidth="1"/>
    <col min="11780" max="11780" width="13.85546875" customWidth="1"/>
    <col min="11781" max="11781" width="3.7109375" customWidth="1"/>
    <col min="11782" max="11782" width="12" customWidth="1"/>
    <col min="11783" max="11783" width="14" customWidth="1"/>
    <col min="12033" max="12033" width="19.85546875" customWidth="1"/>
    <col min="12034" max="12034" width="26.85546875" customWidth="1"/>
    <col min="12035" max="12035" width="10.5703125" customWidth="1"/>
    <col min="12036" max="12036" width="13.85546875" customWidth="1"/>
    <col min="12037" max="12037" width="3.7109375" customWidth="1"/>
    <col min="12038" max="12038" width="12" customWidth="1"/>
    <col min="12039" max="12039" width="14" customWidth="1"/>
    <col min="12289" max="12289" width="19.85546875" customWidth="1"/>
    <col min="12290" max="12290" width="26.85546875" customWidth="1"/>
    <col min="12291" max="12291" width="10.5703125" customWidth="1"/>
    <col min="12292" max="12292" width="13.85546875" customWidth="1"/>
    <col min="12293" max="12293" width="3.7109375" customWidth="1"/>
    <col min="12294" max="12294" width="12" customWidth="1"/>
    <col min="12295" max="12295" width="14" customWidth="1"/>
    <col min="12545" max="12545" width="19.85546875" customWidth="1"/>
    <col min="12546" max="12546" width="26.85546875" customWidth="1"/>
    <col min="12547" max="12547" width="10.5703125" customWidth="1"/>
    <col min="12548" max="12548" width="13.85546875" customWidth="1"/>
    <col min="12549" max="12549" width="3.7109375" customWidth="1"/>
    <col min="12550" max="12550" width="12" customWidth="1"/>
    <col min="12551" max="12551" width="14" customWidth="1"/>
    <col min="12801" max="12801" width="19.85546875" customWidth="1"/>
    <col min="12802" max="12802" width="26.85546875" customWidth="1"/>
    <col min="12803" max="12803" width="10.5703125" customWidth="1"/>
    <col min="12804" max="12804" width="13.85546875" customWidth="1"/>
    <col min="12805" max="12805" width="3.7109375" customWidth="1"/>
    <col min="12806" max="12806" width="12" customWidth="1"/>
    <col min="12807" max="12807" width="14" customWidth="1"/>
    <col min="13057" max="13057" width="19.85546875" customWidth="1"/>
    <col min="13058" max="13058" width="26.85546875" customWidth="1"/>
    <col min="13059" max="13059" width="10.5703125" customWidth="1"/>
    <col min="13060" max="13060" width="13.85546875" customWidth="1"/>
    <col min="13061" max="13061" width="3.7109375" customWidth="1"/>
    <col min="13062" max="13062" width="12" customWidth="1"/>
    <col min="13063" max="13063" width="14" customWidth="1"/>
    <col min="13313" max="13313" width="19.85546875" customWidth="1"/>
    <col min="13314" max="13314" width="26.85546875" customWidth="1"/>
    <col min="13315" max="13315" width="10.5703125" customWidth="1"/>
    <col min="13316" max="13316" width="13.85546875" customWidth="1"/>
    <col min="13317" max="13317" width="3.7109375" customWidth="1"/>
    <col min="13318" max="13318" width="12" customWidth="1"/>
    <col min="13319" max="13319" width="14" customWidth="1"/>
    <col min="13569" max="13569" width="19.85546875" customWidth="1"/>
    <col min="13570" max="13570" width="26.85546875" customWidth="1"/>
    <col min="13571" max="13571" width="10.5703125" customWidth="1"/>
    <col min="13572" max="13572" width="13.85546875" customWidth="1"/>
    <col min="13573" max="13573" width="3.7109375" customWidth="1"/>
    <col min="13574" max="13574" width="12" customWidth="1"/>
    <col min="13575" max="13575" width="14" customWidth="1"/>
    <col min="13825" max="13825" width="19.85546875" customWidth="1"/>
    <col min="13826" max="13826" width="26.85546875" customWidth="1"/>
    <col min="13827" max="13827" width="10.5703125" customWidth="1"/>
    <col min="13828" max="13828" width="13.85546875" customWidth="1"/>
    <col min="13829" max="13829" width="3.7109375" customWidth="1"/>
    <col min="13830" max="13830" width="12" customWidth="1"/>
    <col min="13831" max="13831" width="14" customWidth="1"/>
    <col min="14081" max="14081" width="19.85546875" customWidth="1"/>
    <col min="14082" max="14082" width="26.85546875" customWidth="1"/>
    <col min="14083" max="14083" width="10.5703125" customWidth="1"/>
    <col min="14084" max="14084" width="13.85546875" customWidth="1"/>
    <col min="14085" max="14085" width="3.7109375" customWidth="1"/>
    <col min="14086" max="14086" width="12" customWidth="1"/>
    <col min="14087" max="14087" width="14" customWidth="1"/>
    <col min="14337" max="14337" width="19.85546875" customWidth="1"/>
    <col min="14338" max="14338" width="26.85546875" customWidth="1"/>
    <col min="14339" max="14339" width="10.5703125" customWidth="1"/>
    <col min="14340" max="14340" width="13.85546875" customWidth="1"/>
    <col min="14341" max="14341" width="3.7109375" customWidth="1"/>
    <col min="14342" max="14342" width="12" customWidth="1"/>
    <col min="14343" max="14343" width="14" customWidth="1"/>
    <col min="14593" max="14593" width="19.85546875" customWidth="1"/>
    <col min="14594" max="14594" width="26.85546875" customWidth="1"/>
    <col min="14595" max="14595" width="10.5703125" customWidth="1"/>
    <col min="14596" max="14596" width="13.85546875" customWidth="1"/>
    <col min="14597" max="14597" width="3.7109375" customWidth="1"/>
    <col min="14598" max="14598" width="12" customWidth="1"/>
    <col min="14599" max="14599" width="14" customWidth="1"/>
    <col min="14849" max="14849" width="19.85546875" customWidth="1"/>
    <col min="14850" max="14850" width="26.85546875" customWidth="1"/>
    <col min="14851" max="14851" width="10.5703125" customWidth="1"/>
    <col min="14852" max="14852" width="13.85546875" customWidth="1"/>
    <col min="14853" max="14853" width="3.7109375" customWidth="1"/>
    <col min="14854" max="14854" width="12" customWidth="1"/>
    <col min="14855" max="14855" width="14" customWidth="1"/>
    <col min="15105" max="15105" width="19.85546875" customWidth="1"/>
    <col min="15106" max="15106" width="26.85546875" customWidth="1"/>
    <col min="15107" max="15107" width="10.5703125" customWidth="1"/>
    <col min="15108" max="15108" width="13.85546875" customWidth="1"/>
    <col min="15109" max="15109" width="3.7109375" customWidth="1"/>
    <col min="15110" max="15110" width="12" customWidth="1"/>
    <col min="15111" max="15111" width="14" customWidth="1"/>
    <col min="15361" max="15361" width="19.85546875" customWidth="1"/>
    <col min="15362" max="15362" width="26.85546875" customWidth="1"/>
    <col min="15363" max="15363" width="10.5703125" customWidth="1"/>
    <col min="15364" max="15364" width="13.85546875" customWidth="1"/>
    <col min="15365" max="15365" width="3.7109375" customWidth="1"/>
    <col min="15366" max="15366" width="12" customWidth="1"/>
    <col min="15367" max="15367" width="14" customWidth="1"/>
    <col min="15617" max="15617" width="19.85546875" customWidth="1"/>
    <col min="15618" max="15618" width="26.85546875" customWidth="1"/>
    <col min="15619" max="15619" width="10.5703125" customWidth="1"/>
    <col min="15620" max="15620" width="13.85546875" customWidth="1"/>
    <col min="15621" max="15621" width="3.7109375" customWidth="1"/>
    <col min="15622" max="15622" width="12" customWidth="1"/>
    <col min="15623" max="15623" width="14" customWidth="1"/>
    <col min="15873" max="15873" width="19.85546875" customWidth="1"/>
    <col min="15874" max="15874" width="26.85546875" customWidth="1"/>
    <col min="15875" max="15875" width="10.5703125" customWidth="1"/>
    <col min="15876" max="15876" width="13.85546875" customWidth="1"/>
    <col min="15877" max="15877" width="3.7109375" customWidth="1"/>
    <col min="15878" max="15878" width="12" customWidth="1"/>
    <col min="15879" max="15879" width="14" customWidth="1"/>
    <col min="16129" max="16129" width="19.85546875" customWidth="1"/>
    <col min="16130" max="16130" width="26.85546875" customWidth="1"/>
    <col min="16131" max="16131" width="10.5703125" customWidth="1"/>
    <col min="16132" max="16132" width="13.85546875" customWidth="1"/>
    <col min="16133" max="16133" width="3.7109375" customWidth="1"/>
    <col min="16134" max="16134" width="12" customWidth="1"/>
    <col min="16135" max="16135" width="14" customWidth="1"/>
  </cols>
  <sheetData>
    <row r="1" spans="1:7" ht="20.100000000000001" customHeight="1">
      <c r="A1" s="147"/>
      <c r="B1" s="147"/>
      <c r="C1" s="147"/>
      <c r="D1" s="147"/>
      <c r="E1" s="147"/>
      <c r="F1" s="147"/>
      <c r="G1" s="147"/>
    </row>
    <row r="2" spans="1:7" ht="20.100000000000001" customHeight="1">
      <c r="A2" s="147"/>
      <c r="B2" s="147"/>
      <c r="C2" s="147"/>
      <c r="D2" s="147"/>
      <c r="E2" s="147"/>
      <c r="F2" s="147"/>
      <c r="G2" s="147"/>
    </row>
    <row r="3" spans="1:7" ht="20.100000000000001" customHeight="1">
      <c r="A3" s="147"/>
      <c r="B3" s="147"/>
      <c r="C3" s="147"/>
      <c r="D3" s="147"/>
      <c r="E3" s="147"/>
      <c r="F3" s="147"/>
      <c r="G3" s="147"/>
    </row>
    <row r="4" spans="1:7" ht="19.5" customHeight="1">
      <c r="A4" s="147"/>
      <c r="B4" s="147"/>
      <c r="C4" s="147"/>
      <c r="D4" s="147"/>
      <c r="E4" s="147"/>
      <c r="F4" s="147"/>
      <c r="G4" s="147"/>
    </row>
    <row r="5" spans="1:7" ht="30.75" customHeight="1">
      <c r="A5" s="2" t="s">
        <v>15</v>
      </c>
      <c r="B5" s="278" t="s">
        <v>169</v>
      </c>
      <c r="C5" s="278"/>
      <c r="D5" s="278"/>
      <c r="E5" s="278"/>
      <c r="F5" s="278"/>
      <c r="G5" s="278"/>
    </row>
    <row r="6" spans="1:7" ht="20.100000000000001" customHeight="1">
      <c r="A6" s="3" t="s">
        <v>16</v>
      </c>
      <c r="B6" s="275" t="s">
        <v>17</v>
      </c>
      <c r="C6" s="275"/>
      <c r="D6" s="275"/>
      <c r="E6" s="4"/>
    </row>
    <row r="7" spans="1:7" ht="20.100000000000001" customHeight="1">
      <c r="A7" s="5" t="s">
        <v>18</v>
      </c>
      <c r="B7" s="274" t="s">
        <v>61</v>
      </c>
      <c r="C7" s="275"/>
      <c r="D7" s="275"/>
      <c r="E7" s="4"/>
    </row>
    <row r="8" spans="1:7" ht="20.100000000000001" customHeight="1">
      <c r="A8" s="5" t="s">
        <v>170</v>
      </c>
      <c r="B8" s="274" t="str">
        <f>ORÇAMENTO!A9</f>
        <v>LOCAL DA OBRA: COMUNIDADE VILA RAYOL, MARGEM ESQUERDA DO RIO TAPAJÓS, ITAITUBA-PA.</v>
      </c>
      <c r="C8" s="274"/>
      <c r="D8" s="274"/>
      <c r="E8" s="274"/>
      <c r="F8" s="274"/>
      <c r="G8" s="274"/>
    </row>
    <row r="9" spans="1:7" ht="24.95" customHeight="1">
      <c r="A9" s="276" t="s">
        <v>19</v>
      </c>
      <c r="B9" s="276"/>
      <c r="C9" s="276"/>
      <c r="D9" s="276"/>
    </row>
    <row r="10" spans="1:7" ht="24.95" customHeight="1" thickBot="1">
      <c r="A10" s="276"/>
      <c r="B10" s="276"/>
      <c r="C10" s="276"/>
      <c r="D10" s="276"/>
    </row>
    <row r="11" spans="1:7" ht="20.100000000000001" customHeight="1" thickBot="1">
      <c r="A11" s="277" t="s">
        <v>20</v>
      </c>
      <c r="B11" s="277"/>
      <c r="C11" s="277"/>
      <c r="D11" s="277"/>
      <c r="F11" s="283" t="s">
        <v>21</v>
      </c>
      <c r="G11" s="284"/>
    </row>
    <row r="12" spans="1:7" ht="17.25" thickBot="1">
      <c r="A12" s="279" t="s">
        <v>22</v>
      </c>
      <c r="B12" s="280"/>
      <c r="C12" s="6" t="s">
        <v>23</v>
      </c>
      <c r="D12" s="7" t="s">
        <v>24</v>
      </c>
      <c r="F12" s="8" t="s">
        <v>25</v>
      </c>
      <c r="G12" s="9" t="s">
        <v>26</v>
      </c>
    </row>
    <row r="13" spans="1:7">
      <c r="A13" s="281" t="s">
        <v>47</v>
      </c>
      <c r="B13" s="282"/>
      <c r="C13" s="10" t="s">
        <v>10</v>
      </c>
      <c r="D13" s="11">
        <v>3.4299999999999997E-2</v>
      </c>
      <c r="F13" s="12">
        <v>3.4299999999999997E-2</v>
      </c>
      <c r="G13" s="13">
        <v>6.7100000000000007E-2</v>
      </c>
    </row>
    <row r="14" spans="1:7">
      <c r="A14" s="270" t="s">
        <v>48</v>
      </c>
      <c r="B14" s="271"/>
      <c r="C14" s="14" t="s">
        <v>49</v>
      </c>
      <c r="D14" s="15">
        <v>2.8E-3</v>
      </c>
      <c r="F14" s="16">
        <v>2.8E-3</v>
      </c>
      <c r="G14" s="17">
        <v>7.4999999999999997E-3</v>
      </c>
    </row>
    <row r="15" spans="1:7">
      <c r="A15" s="270" t="s">
        <v>50</v>
      </c>
      <c r="B15" s="271"/>
      <c r="C15" s="14" t="s">
        <v>11</v>
      </c>
      <c r="D15" s="15">
        <v>0.01</v>
      </c>
      <c r="F15" s="16">
        <v>0.01</v>
      </c>
      <c r="G15" s="17">
        <v>1.7399999999999999E-2</v>
      </c>
    </row>
    <row r="16" spans="1:7">
      <c r="A16" s="272" t="s">
        <v>51</v>
      </c>
      <c r="B16" s="273"/>
      <c r="C16" s="18" t="s">
        <v>12</v>
      </c>
      <c r="D16" s="19">
        <v>9.4000000000000004E-3</v>
      </c>
      <c r="F16" s="20">
        <v>9.4000000000000004E-3</v>
      </c>
      <c r="G16" s="21">
        <v>1.17E-2</v>
      </c>
    </row>
    <row r="17" spans="1:7">
      <c r="A17" s="259" t="s">
        <v>52</v>
      </c>
      <c r="B17" s="260"/>
      <c r="C17" s="56" t="s">
        <v>13</v>
      </c>
      <c r="D17" s="57">
        <v>6.7400000000000002E-2</v>
      </c>
      <c r="F17" s="12">
        <v>6.7400000000000002E-2</v>
      </c>
      <c r="G17" s="13">
        <v>9.4E-2</v>
      </c>
    </row>
    <row r="18" spans="1:7">
      <c r="A18" s="261" t="s">
        <v>27</v>
      </c>
      <c r="B18" s="22" t="s">
        <v>28</v>
      </c>
      <c r="C18" s="263" t="s">
        <v>29</v>
      </c>
      <c r="D18" s="11">
        <v>6.4999999999999997E-3</v>
      </c>
      <c r="F18" s="265" t="s">
        <v>30</v>
      </c>
      <c r="G18" s="266"/>
    </row>
    <row r="19" spans="1:7">
      <c r="A19" s="261"/>
      <c r="B19" s="23" t="s">
        <v>31</v>
      </c>
      <c r="C19" s="263"/>
      <c r="D19" s="15">
        <v>0.03</v>
      </c>
      <c r="F19" s="265"/>
      <c r="G19" s="266"/>
    </row>
    <row r="20" spans="1:7">
      <c r="A20" s="261"/>
      <c r="B20" s="23" t="s">
        <v>32</v>
      </c>
      <c r="C20" s="263"/>
      <c r="D20" s="15">
        <v>0.05</v>
      </c>
      <c r="F20" s="265"/>
      <c r="G20" s="266"/>
    </row>
    <row r="21" spans="1:7" ht="15.75" thickBot="1">
      <c r="A21" s="262"/>
      <c r="B21" s="31" t="s">
        <v>33</v>
      </c>
      <c r="C21" s="264"/>
      <c r="D21" s="24">
        <v>4.4999999999999998E-2</v>
      </c>
      <c r="F21" s="265"/>
      <c r="G21" s="266"/>
    </row>
    <row r="22" spans="1:7" ht="15.75" thickBot="1">
      <c r="A22" s="267" t="s">
        <v>34</v>
      </c>
      <c r="B22" s="268"/>
      <c r="C22" s="269"/>
      <c r="D22" s="25">
        <f>SUM(D18:D21)</f>
        <v>0.13150000000000001</v>
      </c>
      <c r="F22" s="265"/>
      <c r="G22" s="266"/>
    </row>
    <row r="23" spans="1:7" ht="6.75" customHeight="1" thickBot="1">
      <c r="A23" s="252"/>
      <c r="B23" s="252"/>
      <c r="C23" s="252"/>
      <c r="D23" s="252"/>
      <c r="F23" s="253"/>
      <c r="G23" s="253"/>
    </row>
    <row r="24" spans="1:7" ht="15.75" thickBot="1">
      <c r="A24" s="254" t="s">
        <v>54</v>
      </c>
      <c r="B24" s="255"/>
      <c r="C24" s="256"/>
      <c r="D24" s="26">
        <f>((1+D13+D14+D15)*(1+D16)*(1+D17)/(1-D22)-1)</f>
        <v>0.29899905662176152</v>
      </c>
      <c r="F24" s="27">
        <v>0.20760000000000001</v>
      </c>
      <c r="G24" s="28">
        <v>0.3</v>
      </c>
    </row>
    <row r="25" spans="1:7" ht="15" customHeight="1">
      <c r="A25" s="29"/>
      <c r="B25" s="29"/>
      <c r="C25" s="29"/>
      <c r="D25" s="30"/>
    </row>
    <row r="26" spans="1:7">
      <c r="A26" s="257" t="s">
        <v>14</v>
      </c>
      <c r="B26" s="257"/>
      <c r="C26" s="257"/>
    </row>
    <row r="27" spans="1:7" ht="20.100000000000001" customHeight="1">
      <c r="A27" s="258" t="s">
        <v>53</v>
      </c>
      <c r="B27" s="258"/>
      <c r="C27" s="258"/>
    </row>
  </sheetData>
  <mergeCells count="23">
    <mergeCell ref="A1:G4"/>
    <mergeCell ref="B5:G5"/>
    <mergeCell ref="B6:D6"/>
    <mergeCell ref="A12:B12"/>
    <mergeCell ref="A13:B13"/>
    <mergeCell ref="F11:G11"/>
    <mergeCell ref="A14:B14"/>
    <mergeCell ref="A15:B15"/>
    <mergeCell ref="A16:B16"/>
    <mergeCell ref="B7:D7"/>
    <mergeCell ref="A9:D10"/>
    <mergeCell ref="A11:D11"/>
    <mergeCell ref="B8:G8"/>
    <mergeCell ref="A17:B17"/>
    <mergeCell ref="A18:A21"/>
    <mergeCell ref="C18:C21"/>
    <mergeCell ref="F18:G22"/>
    <mergeCell ref="A22:C22"/>
    <mergeCell ref="A23:D23"/>
    <mergeCell ref="F23:G23"/>
    <mergeCell ref="A24:C24"/>
    <mergeCell ref="A26:C26"/>
    <mergeCell ref="A27:C27"/>
  </mergeCells>
  <pageMargins left="0.51181102362204722" right="0.31496062992125984" top="0.39370078740157483" bottom="0.39370078740157483" header="0.31496062992125984" footer="0.31496062992125984"/>
  <pageSetup paperSize="9" scale="94" orientation="portrait" r:id="rId1"/>
  <ignoredErrors>
    <ignoredError sqref="D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ORÇAMENTO</vt:lpstr>
      <vt:lpstr>CRONOGRAMA</vt:lpstr>
      <vt:lpstr>CUSTO UNITÁRIO ATT</vt:lpstr>
      <vt:lpstr>CÁLCULO</vt:lpstr>
      <vt:lpstr>COMPOSIÇÃO DO BDI</vt:lpstr>
      <vt:lpstr>CÁLCULO!Area_de_impressao</vt:lpstr>
      <vt:lpstr>'COMPOSIÇÃO DO BDI'!Area_de_impressao</vt:lpstr>
      <vt:lpstr>CRONOGRAMA!Area_de_impressao</vt:lpstr>
      <vt:lpstr>'CUSTO UNITÁRIO ATT'!Area_de_impressao</vt:lpstr>
      <vt:lpstr>ORÇAMENTO!Area_de_impressao</vt:lpstr>
      <vt:lpstr>CÁLCULO!Titulos_de_impressao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Alcir Junior</dc:creator>
  <cp:lastModifiedBy>POSITIVO</cp:lastModifiedBy>
  <cp:lastPrinted>2024-05-14T17:23:53Z</cp:lastPrinted>
  <dcterms:created xsi:type="dcterms:W3CDTF">2018-01-19T19:37:18Z</dcterms:created>
  <dcterms:modified xsi:type="dcterms:W3CDTF">2024-08-02T12:48:53Z</dcterms:modified>
</cp:coreProperties>
</file>