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-ESCOLAS\ESCOLAS CORRIGIDAS - CP004\PANTANAL DE AREIA\"/>
    </mc:Choice>
  </mc:AlternateContent>
  <bookViews>
    <workbookView xWindow="-105" yWindow="-105" windowWidth="23250" windowHeight="12570" activeTab="2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" i="8" l="1"/>
  <c r="I16" i="8" l="1"/>
  <c r="H82" i="8" l="1"/>
  <c r="H81" i="8"/>
  <c r="H80" i="8"/>
  <c r="I81" i="8"/>
  <c r="I82" i="8"/>
  <c r="I83" i="8"/>
  <c r="I80" i="8"/>
  <c r="I44" i="8"/>
  <c r="I45" i="8"/>
  <c r="I46" i="8"/>
  <c r="I47" i="8"/>
  <c r="I48" i="8"/>
  <c r="I49" i="8"/>
  <c r="I50" i="8"/>
  <c r="I51" i="8"/>
  <c r="I52" i="8"/>
  <c r="I53" i="8"/>
  <c r="I54" i="8"/>
  <c r="H44" i="8"/>
  <c r="H45" i="8"/>
  <c r="H46" i="8"/>
  <c r="H47" i="8"/>
  <c r="H48" i="8"/>
  <c r="H49" i="8"/>
  <c r="H50" i="8"/>
  <c r="H51" i="8"/>
  <c r="H52" i="8"/>
  <c r="H53" i="8"/>
  <c r="H54" i="8"/>
  <c r="I43" i="8"/>
  <c r="H43" i="8"/>
  <c r="H15" i="8"/>
  <c r="I89" i="8"/>
  <c r="I90" i="8"/>
  <c r="I91" i="8"/>
  <c r="I92" i="8"/>
  <c r="I88" i="8"/>
  <c r="H89" i="8"/>
  <c r="H90" i="8"/>
  <c r="H91" i="8"/>
  <c r="H92" i="8"/>
  <c r="I86" i="8"/>
  <c r="I85" i="8"/>
  <c r="I65" i="8"/>
  <c r="I64" i="8"/>
  <c r="H57" i="8"/>
  <c r="H58" i="8"/>
  <c r="H59" i="8"/>
  <c r="H60" i="8"/>
  <c r="H61" i="8"/>
  <c r="H62" i="8"/>
  <c r="I57" i="8"/>
  <c r="I58" i="8"/>
  <c r="I59" i="8"/>
  <c r="I60" i="8"/>
  <c r="I61" i="8"/>
  <c r="I62" i="8"/>
  <c r="I56" i="8"/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91" i="7"/>
  <c r="G86" i="7"/>
  <c r="G87" i="7"/>
  <c r="G90" i="7"/>
  <c r="A8" i="1" l="1"/>
  <c r="A7" i="1"/>
  <c r="D188" i="1"/>
  <c r="D186" i="1" l="1"/>
  <c r="D130" i="1"/>
  <c r="D131" i="1"/>
  <c r="D133" i="1"/>
  <c r="D134" i="1"/>
  <c r="D112" i="1"/>
  <c r="D110" i="1"/>
  <c r="D114" i="1" s="1"/>
  <c r="D93" i="1"/>
  <c r="D18" i="1"/>
  <c r="D135" i="1" l="1"/>
  <c r="D132" i="1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D127" i="1"/>
  <c r="D126" i="1"/>
  <c r="D125" i="1"/>
  <c r="D128" i="1" l="1"/>
  <c r="G38" i="9"/>
  <c r="H38" i="9"/>
  <c r="F38" i="9"/>
  <c r="H34" i="9"/>
  <c r="G34" i="9"/>
  <c r="D65" i="1"/>
  <c r="D59" i="1"/>
  <c r="D37" i="1"/>
  <c r="D32" i="1"/>
  <c r="D33" i="1"/>
  <c r="D28" i="1"/>
  <c r="D25" i="1"/>
  <c r="D19" i="1"/>
  <c r="D189" i="1" l="1"/>
  <c r="D187" i="1"/>
  <c r="G616" i="7"/>
  <c r="G601" i="7"/>
  <c r="G593" i="7"/>
  <c r="G594" i="7"/>
  <c r="G595" i="7"/>
  <c r="G596" i="7"/>
  <c r="G597" i="7"/>
  <c r="G598" i="7"/>
  <c r="G599" i="7"/>
  <c r="G600" i="7"/>
  <c r="G592" i="7"/>
  <c r="G602" i="7" l="1"/>
  <c r="G604" i="7" s="1"/>
  <c r="D171" i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H35" i="8"/>
  <c r="I87" i="8" l="1"/>
  <c r="C45" i="9" s="1"/>
  <c r="I79" i="8"/>
  <c r="I42" i="8"/>
  <c r="G419" i="7"/>
  <c r="I35" i="8"/>
  <c r="G297" i="7"/>
  <c r="G299" i="7" s="1"/>
  <c r="G289" i="7"/>
  <c r="G291" i="7" s="1"/>
  <c r="G145" i="7"/>
  <c r="G147" i="7" s="1"/>
  <c r="G427" i="7"/>
  <c r="G200" i="7"/>
  <c r="G209" i="7" s="1"/>
  <c r="G188" i="7"/>
  <c r="G197" i="7" s="1"/>
  <c r="D63" i="1"/>
  <c r="H38" i="8" s="1"/>
  <c r="H46" i="9" l="1"/>
  <c r="F46" i="9"/>
  <c r="E46" i="9"/>
  <c r="G46" i="9"/>
  <c r="I70" i="8"/>
  <c r="I38" i="8"/>
  <c r="D60" i="1"/>
  <c r="I68" i="8" l="1"/>
  <c r="H68" i="8"/>
  <c r="H70" i="8"/>
  <c r="A9" i="9"/>
  <c r="A8" i="7" s="1"/>
  <c r="A8" i="9"/>
  <c r="D9" i="9"/>
  <c r="C41" i="9"/>
  <c r="I41" i="8"/>
  <c r="C31" i="9" s="1"/>
  <c r="H86" i="8"/>
  <c r="H85" i="8"/>
  <c r="H37" i="8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D184" i="1"/>
  <c r="D26" i="4"/>
  <c r="H39" i="8" l="1"/>
  <c r="I39" i="8"/>
  <c r="D36" i="4"/>
  <c r="D29" i="1"/>
  <c r="D26" i="1"/>
  <c r="I21" i="8" l="1"/>
  <c r="H21" i="8"/>
  <c r="I22" i="8"/>
  <c r="H22" i="8"/>
  <c r="D179" i="1"/>
  <c r="D180" i="1" s="1"/>
  <c r="H88" i="8" s="1"/>
  <c r="H20" i="8" l="1"/>
  <c r="I20" i="8"/>
  <c r="C19" i="9" s="1"/>
  <c r="E20" i="9" s="1"/>
  <c r="D82" i="4"/>
  <c r="H87" i="8"/>
  <c r="D81" i="4"/>
  <c r="D168" i="1"/>
  <c r="D165" i="1"/>
  <c r="D162" i="1"/>
  <c r="D121" i="1"/>
  <c r="D118" i="1"/>
  <c r="D59" i="4" l="1"/>
  <c r="H65" i="8"/>
  <c r="D75" i="4"/>
  <c r="D58" i="4"/>
  <c r="H64" i="8"/>
  <c r="D74" i="4"/>
  <c r="D73" i="4"/>
  <c r="D72" i="4"/>
  <c r="D76" i="4"/>
  <c r="D38" i="1"/>
  <c r="H63" i="8" l="1"/>
  <c r="H79" i="8"/>
  <c r="I26" i="8"/>
  <c r="H26" i="8"/>
  <c r="H25" i="8" s="1"/>
  <c r="D20" i="1"/>
  <c r="I25" i="8" l="1"/>
  <c r="H18" i="8"/>
  <c r="D22" i="1"/>
  <c r="D27" i="6"/>
  <c r="D20" i="6"/>
  <c r="C23" i="9" l="1"/>
  <c r="E24" i="9" s="1"/>
  <c r="I18" i="8"/>
  <c r="H19" i="8"/>
  <c r="H17" i="8" s="1"/>
  <c r="I19" i="8"/>
  <c r="D29" i="6"/>
  <c r="D35" i="4"/>
  <c r="D66" i="1"/>
  <c r="I17" i="8" l="1"/>
  <c r="C17" i="9" s="1"/>
  <c r="E18" i="9" s="1"/>
  <c r="H40" i="8"/>
  <c r="H36" i="8" s="1"/>
  <c r="I40" i="8"/>
  <c r="D155" i="1"/>
  <c r="H77" i="8" l="1"/>
  <c r="I36" i="8"/>
  <c r="C29" i="9" s="1"/>
  <c r="D91" i="1"/>
  <c r="D89" i="1"/>
  <c r="D87" i="1"/>
  <c r="D85" i="1"/>
  <c r="D83" i="1"/>
  <c r="D81" i="1"/>
  <c r="D79" i="1"/>
  <c r="G30" i="9" l="1"/>
  <c r="F30" i="9"/>
  <c r="D47" i="4"/>
  <c r="D46" i="4"/>
  <c r="D45" i="4"/>
  <c r="D44" i="4"/>
  <c r="D48" i="4"/>
  <c r="D34" i="1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F22" i="9" l="1"/>
  <c r="E22" i="9"/>
  <c r="H36" i="9"/>
  <c r="H48" i="9" s="1"/>
  <c r="G36" i="9"/>
  <c r="F36" i="9"/>
  <c r="D28" i="4"/>
  <c r="D27" i="4"/>
  <c r="D54" i="1"/>
  <c r="I29" i="8" l="1"/>
  <c r="H29" i="8"/>
  <c r="D32" i="4"/>
  <c r="H30" i="8"/>
  <c r="I30" i="8"/>
  <c r="D158" i="1"/>
  <c r="H78" i="8" s="1"/>
  <c r="D152" i="1"/>
  <c r="D149" i="1"/>
  <c r="D145" i="1"/>
  <c r="D142" i="1"/>
  <c r="H72" i="8" s="1"/>
  <c r="D105" i="1"/>
  <c r="D108" i="1" s="1"/>
  <c r="D102" i="1"/>
  <c r="D99" i="1"/>
  <c r="H56" i="8" s="1"/>
  <c r="D77" i="1"/>
  <c r="D75" i="1"/>
  <c r="D73" i="1"/>
  <c r="D42" i="1"/>
  <c r="D15" i="1"/>
  <c r="D13" i="1"/>
  <c r="H76" i="8" l="1"/>
  <c r="D13" i="4"/>
  <c r="D37" i="4"/>
  <c r="D67" i="4"/>
  <c r="H75" i="8"/>
  <c r="D65" i="4"/>
  <c r="H73" i="8"/>
  <c r="H71" i="8" s="1"/>
  <c r="H28" i="8"/>
  <c r="H27" i="8" s="1"/>
  <c r="I28" i="8"/>
  <c r="I27" i="8" s="1"/>
  <c r="D41" i="4"/>
  <c r="D42" i="4"/>
  <c r="D14" i="4"/>
  <c r="D40" i="4"/>
  <c r="D56" i="4"/>
  <c r="I34" i="8"/>
  <c r="H34" i="8"/>
  <c r="D83" i="4"/>
  <c r="D49" i="1"/>
  <c r="D50" i="1" s="1"/>
  <c r="D51" i="1" s="1"/>
  <c r="H74" i="8" l="1"/>
  <c r="D31" i="4"/>
  <c r="H42" i="8"/>
  <c r="C25" i="9"/>
  <c r="F26" i="9" s="1"/>
  <c r="H55" i="8"/>
  <c r="I14" i="8"/>
  <c r="C15" i="9" s="1"/>
  <c r="E16" i="9" s="1"/>
  <c r="D30" i="4"/>
  <c r="H16" i="8"/>
  <c r="D34" i="4"/>
  <c r="D53" i="4"/>
  <c r="D54" i="4"/>
  <c r="H33" i="8" l="1"/>
  <c r="E26" i="9"/>
  <c r="H41" i="8"/>
  <c r="H14" i="8"/>
  <c r="I33" i="8"/>
  <c r="H32" i="8"/>
  <c r="I32" i="8"/>
  <c r="I31" i="8" l="1"/>
  <c r="I93" i="8" s="1"/>
  <c r="G8" i="7" s="1"/>
  <c r="H31" i="8"/>
  <c r="H93" i="8" s="1"/>
  <c r="C27" i="9" l="1"/>
  <c r="E28" i="9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<sst xmlns="http://schemas.openxmlformats.org/spreadsheetml/2006/main" count="2698" uniqueCount="870">
  <si>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</si>
  <si>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</si>
  <si>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</si>
  <si>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</si>
  <si>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</si>
  <si>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</si>
  <si>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</si>
  <si>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</si>
  <si>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</si>
  <si>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</si>
  <si>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</si>
  <si>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</si>
  <si>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</si>
  <si>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</si>
  <si>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</si>
  <si>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</si>
  <si>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</si>
  <si>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</si>
  <si>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</si>
  <si>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</si>
  <si>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</si>
  <si>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</si>
  <si>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</si>
  <si>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</si>
  <si>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</si>
  <si>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</si>
  <si>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</si>
  <si>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</si>
  <si>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</si>
  <si>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</si>
  <si>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</si>
  <si>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</si>
  <si>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</si>
  <si>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</si>
  <si>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</si>
  <si>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</si>
  <si>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</si>
  <si>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</si>
  <si>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</si>
  <si>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</si>
  <si>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</si>
  <si>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</si>
  <si>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</si>
  <si>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</si>
  <si>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</si>
  <si>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</si>
  <si>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</si>
  <si>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</si>
  <si>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</si>
  <si>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</si>
  <si>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</si>
  <si>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</si>
  <si>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</si>
  <si>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</si>
  <si>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</si>
  <si>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</si>
  <si>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</si>
  <si>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</si>
  <si>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</si>
  <si>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</si>
  <si>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</si>
  <si>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</si>
  <si>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</si>
  <si>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</si>
  <si>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</si>
  <si>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</si>
  <si>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</si>
  <si>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</si>
  <si>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</si>
  <si>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</si>
  <si>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</si>
  <si>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</si>
  <si>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</si>
  <si>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</si>
  <si>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</si>
  <si>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</si>
  <si>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</si>
  <si>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</si>
  <si>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</si>
  <si>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</si>
  <si>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</si>
  <si>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</si>
  <si>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</si>
  <si>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</si>
  <si>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</si>
  <si>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</si>
  <si>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</si>
  <si>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</si>
  <si>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</si>
  <si>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</si>
  <si>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</si>
  <si>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</si>
  <si>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</si>
  <si>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</si>
  <si>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</si>
  <si>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</si>
  <si>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</si>
  <si>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</si>
  <si>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</si>
  <si>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</si>
  <si>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</si>
  <si>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</si>
  <si>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</si>
  <si>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</si>
  <si>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</si>
  <si>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</si>
  <si>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</si>
  <si>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</si>
  <si>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</si>
  <si>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</si>
  <si>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</si>
  <si>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</si>
  <si>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</si>
  <si>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</si>
  <si>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</si>
  <si>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</si>
  <si>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</si>
  <si>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</si>
  <si>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</si>
  <si>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</si>
  <si>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</si>
  <si>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</si>
  <si>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</si>
  <si>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</si>
  <si>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</si>
  <si>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</si>
  <si>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</si>
  <si>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</si>
  <si>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</si>
  <si>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</si>
  <si>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</si>
  <si>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</si>
  <si>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</si>
  <si>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</si>
  <si>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</si>
  <si>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</si>
  <si>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</si>
  <si>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</si>
  <si>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</si>
  <si>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</si>
  <si>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</si>
  <si>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</si>
  <si>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</si>
  <si>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</si>
  <si>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</si>
  <si>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</si>
  <si>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</si>
  <si>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</si>
  <si>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</si>
  <si>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</si>
  <si>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</si>
  <si>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</si>
  <si>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</si>
  <si>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</si>
  <si>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</si>
  <si>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</si>
  <si>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</si>
  <si>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</si>
  <si>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</si>
  <si>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</si>
  <si>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</si>
  <si>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</si>
  <si>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</si>
  <si>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</si>
  <si>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</si>
  <si>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</si>
  <si>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</si>
  <si>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</si>
  <si>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</si>
  <si>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</si>
  <si>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</si>
  <si>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</si>
  <si>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</si>
  <si>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</si>
  <si>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</si>
  <si>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</si>
  <si>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</si>
  <si>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</si>
  <si>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</si>
  <si>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</si>
  <si>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</si>
  <si>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</si>
  <si>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</si>
  <si>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</si>
  <si>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</si>
  <si>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</si>
  <si>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</si>
  <si>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</si>
  <si>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</si>
  <si>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</si>
  <si>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</si>
  <si>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</si>
  <si>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</si>
  <si>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</si>
  <si>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</si>
  <si>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</si>
  <si>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</si>
  <si>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</si>
  <si>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</si>
  <si>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</si>
  <si>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</si>
  <si>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</si>
  <si>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</si>
  <si>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</si>
  <si>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</si>
  <si>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</si>
  <si>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</si>
  <si>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</si>
  <si>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</si>
  <si>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</si>
  <si>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</si>
  <si>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</si>
  <si>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</si>
  <si>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</si>
  <si>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</si>
  <si>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</si>
  <si>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</si>
  <si>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</si>
  <si>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</si>
  <si>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</si>
  <si>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</si>
  <si>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</si>
  <si>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</si>
  <si>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</si>
  <si>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</si>
  <si>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</si>
  <si>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</si>
  <si>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</si>
  <si>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</si>
  <si>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</si>
  <si>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</si>
  <si>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</si>
  <si>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</si>
  <si>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</si>
  <si>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</si>
  <si>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</si>
  <si>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</si>
  <si>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</si>
  <si>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</si>
  <si>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</si>
  <si>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</si>
  <si>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</si>
  <si>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</si>
  <si>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</si>
  <si>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</si>
  <si>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</si>
  <si>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</si>
  <si>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</si>
  <si>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</si>
  <si>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</si>
  <si>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</si>
  <si>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</si>
  <si>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</si>
  <si>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</si>
  <si>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</si>
  <si>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</si>
  <si>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</si>
  <si>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</si>
  <si>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</si>
  <si>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</si>
  <si>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</si>
  <si>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</si>
  <si>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</si>
  <si>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</si>
  <si>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</si>
  <si>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</si>
  <si>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</si>
  <si>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</si>
  <si>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</si>
  <si>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</si>
  <si>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</si>
  <si>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</si>
  <si>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</si>
  <si>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</si>
  <si>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</si>
  <si>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</si>
  <si>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</si>
  <si>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</si>
  <si>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</si>
  <si>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</si>
  <si>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</si>
  <si>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</si>
  <si>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</si>
  <si>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</si>
  <si>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</si>
  <si>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</si>
  <si>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</si>
  <si>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</si>
  <si>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</si>
  <si>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</si>
  <si>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</si>
  <si>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</si>
  <si>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</si>
  <si>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</si>
  <si>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</si>
  <si>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</si>
  <si>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</si>
  <si>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</si>
  <si>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</si>
  <si>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</si>
  <si>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</si>
  <si>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</si>
  <si>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</si>
  <si>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</si>
  <si>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</si>
  <si>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</si>
  <si>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</si>
  <si>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</si>
  <si>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</si>
  <si>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</si>
  <si>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</si>
  <si>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</si>
  <si>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</si>
  <si>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</si>
  <si>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</si>
  <si>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</si>
  <si>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</si>
  <si>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</si>
  <si>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</si>
  <si>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</si>
  <si>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</si>
  <si>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</si>
  <si>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</si>
  <si>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</si>
  <si>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</si>
  <si>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</si>
  <si>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</si>
  <si>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</si>
  <si>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</si>
  <si>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</si>
  <si>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</si>
  <si>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</si>
  <si>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</si>
  <si>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</si>
  <si>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</si>
  <si>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</si>
  <si>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</si>
  <si>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</si>
  <si>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</si>
  <si>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</si>
  <si>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</si>
  <si>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</si>
  <si>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</si>
  <si>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</si>
  <si>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</si>
  <si>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</si>
  <si>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</si>
  <si>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</si>
  <si>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</si>
  <si>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</si>
  <si>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</si>
  <si>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</si>
  <si>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</si>
  <si>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</si>
  <si>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</si>
  <si>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</si>
  <si>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</si>
  <si>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</si>
  <si>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</si>
  <si>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</si>
  <si>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</si>
  <si>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</si>
  <si>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</si>
  <si>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</si>
  <si>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</si>
  <si>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</si>
  <si>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</si>
  <si>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</si>
  <si>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</si>
  <si>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</si>
  <si>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</si>
  <si>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</si>
  <si>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</si>
  <si>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</si>
  <si>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</si>
  <si>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</si>
  <si>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</si>
  <si>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</si>
  <si>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</si>
  <si>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</si>
  <si>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</si>
  <si>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</si>
  <si>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</si>
  <si>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</si>
  <si>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</si>
  <si>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</si>
  <si>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</si>
  <si>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</si>
  <si>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</si>
  <si>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</si>
  <si>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</si>
  <si>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</si>
  <si>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</si>
  <si>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</si>
  <si>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</si>
  <si>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</si>
  <si>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</si>
  <si>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</si>
  <si>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</si>
  <si>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</si>
  <si>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</si>
  <si>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</si>
  <si>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</si>
  <si>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</si>
  <si>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</si>
  <si>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</si>
  <si>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</si>
  <si>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</si>
  <si>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</si>
  <si>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</si>
  <si>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</si>
  <si>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</si>
  <si>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</si>
  <si>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</si>
  <si>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</si>
  <si>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</si>
  <si>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</si>
  <si>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</si>
  <si>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</si>
  <si>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</si>
  <si>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</si>
  <si>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</si>
  <si>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</si>
  <si>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</si>
  <si>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</si>
  <si>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</si>
  <si>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</si>
  <si>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</si>
  <si>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</si>
  <si>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</si>
  <si>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</si>
  <si>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</si>
  <si>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</si>
  <si>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</si>
  <si>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</si>
  <si>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</si>
  <si>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</si>
  <si>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</si>
  <si>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</si>
  <si>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</si>
  <si>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</si>
  <si>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</si>
  <si>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</si>
  <si>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</si>
  <si>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</si>
  <si>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</si>
  <si>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</si>
  <si>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</si>
  <si>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</si>
  <si>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</si>
  <si>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</si>
  <si>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</si>
  <si>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</si>
  <si>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</si>
  <si>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</si>
  <si>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</si>
  <si>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</si>
  <si>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</si>
  <si>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</si>
  <si>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</si>
  <si>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</si>
  <si>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</si>
  <si>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</si>
  <si>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</si>
  <si>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</si>
  <si>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</si>
  <si>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</si>
  <si>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</si>
  <si>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</si>
  <si>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</si>
  <si>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</si>
  <si>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</si>
  <si>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</si>
  <si>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</si>
  <si>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</si>
  <si>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</si>
  <si>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</si>
  <si>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</si>
  <si>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</si>
  <si>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</si>
  <si>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</si>
  <si>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</si>
  <si>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</si>
  <si>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</si>
  <si>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</si>
  <si>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</si>
  <si>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</si>
  <si>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</si>
  <si>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</si>
  <si>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</si>
  <si>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</si>
  <si>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</si>
  <si>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</si>
  <si>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</si>
  <si>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</si>
  <si>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</si>
  <si>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</si>
  <si>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</si>
  <si>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</si>
  <si>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</si>
  <si>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</si>
  <si>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</si>
  <si>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</si>
  <si>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</si>
  <si>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</si>
  <si>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</si>
  <si>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</si>
  <si>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</si>
  <si>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</si>
  <si>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</si>
  <si>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</si>
  <si>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</si>
  <si>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</si>
  <si>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</si>
  <si>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</si>
  <si>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</si>
  <si>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</si>
  <si>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</si>
  <si>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</si>
  <si>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</si>
  <si>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</si>
  <si>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</si>
  <si>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</si>
  <si>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</si>
  <si>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</si>
  <si>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</si>
  <si>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</si>
  <si>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</si>
  <si>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</si>
  <si>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</si>
  <si>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</si>
  <si>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</si>
  <si>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</si>
  <si>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</si>
  <si>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</si>
  <si>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</si>
  <si>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</si>
  <si>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</si>
  <si>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</si>
  <si>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</si>
  <si>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</si>
  <si>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</si>
  <si>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</si>
  <si>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</si>
  <si>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</si>
  <si>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</si>
  <si>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</si>
  <si>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</si>
  <si>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</si>
  <si>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</si>
  <si>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</si>
  <si>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</si>
  <si>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</si>
  <si>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</si>
  <si>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</si>
  <si>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</si>
  <si>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</si>
  <si>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</si>
  <si>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</si>
  <si>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</si>
  <si>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</si>
  <si>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</si>
  <si>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</si>
  <si>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</si>
  <si>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</si>
  <si>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</si>
  <si>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</si>
  <si>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</si>
  <si>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</si>
  <si>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</si>
  <si>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</si>
  <si>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</si>
  <si>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</si>
  <si>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</si>
  <si>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</si>
  <si>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</si>
  <si>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</si>
  <si>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</si>
  <si>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</si>
  <si>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</si>
  <si>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</si>
  <si>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</si>
  <si>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</si>
  <si>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</si>
  <si>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</si>
  <si>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</si>
  <si>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</si>
  <si>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</si>
  <si>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</si>
  <si>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</si>
  <si>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</si>
  <si>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</si>
  <si>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</si>
  <si>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</si>
  <si>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</si>
  <si>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</si>
  <si>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</si>
  <si>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</si>
  <si>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</si>
  <si>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</si>
  <si>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</si>
  <si>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</si>
  <si>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</si>
  <si>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</si>
  <si>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</si>
  <si>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</si>
  <si>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</si>
  <si>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</si>
  <si>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</si>
  <si>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</si>
  <si>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</si>
  <si>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</si>
  <si>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</si>
  <si>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</si>
  <si>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</si>
  <si>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</si>
  <si>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</si>
  <si>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</si>
  <si>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</si>
  <si>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</si>
  <si>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</si>
  <si>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</si>
  <si>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</si>
  <si>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</si>
  <si>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</si>
  <si>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</si>
  <si>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</si>
  <si>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</si>
  <si>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</si>
  <si>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</si>
  <si>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</si>
  <si>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</si>
  <si>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</si>
  <si>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</si>
  <si>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</si>
  <si>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</si>
  <si>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</si>
  <si>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</si>
  <si>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</si>
  <si>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</si>
  <si>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</si>
  <si>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</si>
  <si>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</si>
  <si>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</si>
  <si>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</si>
  <si>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</si>
  <si>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</si>
  <si>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</si>
  <si>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</si>
  <si>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</si>
  <si>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</si>
  <si>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</si>
  <si>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</si>
  <si>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</si>
  <si>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</si>
  <si>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</si>
  <si>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</si>
  <si>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</si>
  <si>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</si>
  <si>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</si>
  <si>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</si>
  <si>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</si>
  <si>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</si>
  <si>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</si>
  <si>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</si>
  <si>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</si>
  <si>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</si>
  <si>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</si>
  <si>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</si>
  <si>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</si>
  <si>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</si>
  <si>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</si>
  <si>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</si>
  <si>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</si>
  <si>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</si>
  <si>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</si>
  <si>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</si>
  <si>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</si>
  <si>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</si>
  <si>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</si>
  <si>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</si>
  <si>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</si>
  <si>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</si>
  <si>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</si>
  <si>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</si>
  <si>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</si>
  <si>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</si>
  <si>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</si>
  <si>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</si>
  <si>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</si>
  <si>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</si>
  <si>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</si>
  <si>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</si>
  <si>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</si>
  <si>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</si>
  <si>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</si>
  <si>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</si>
  <si>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</si>
  <si>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</si>
  <si>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</si>
  <si>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</si>
  <si>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</si>
  <si>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</si>
  <si>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</si>
  <si>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</si>
  <si>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</si>
  <si>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</si>
  <si>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</si>
  <si>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</si>
  <si>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</si>
  <si>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</si>
  <si>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</si>
  <si>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</si>
  <si>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</si>
  <si>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</si>
  <si>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</si>
  <si>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</si>
  <si>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</si>
  <si>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</si>
  <si>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</si>
  <si>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</si>
  <si>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</si>
  <si>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</si>
  <si>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</si>
  <si>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</si>
  <si>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</si>
  <si>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</si>
  <si>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</si>
  <si>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</si>
  <si>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</si>
  <si>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</si>
  <si>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</si>
  <si>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</si>
  <si>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</si>
  <si>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</si>
  <si>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</si>
  <si>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</si>
  <si>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</si>
  <si>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</si>
  <si>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</si>
  <si>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</si>
  <si>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</si>
  <si>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</si>
  <si>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</si>
  <si>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</si>
  <si>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</si>
  <si>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</si>
  <si>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</si>
  <si>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</si>
  <si>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</si>
  <si>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</si>
  <si>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</si>
  <si>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</si>
  <si>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</si>
  <si>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</si>
  <si>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</si>
  <si>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</si>
  <si>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</si>
  <si>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</si>
  <si>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</si>
  <si>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</si>
  <si>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</si>
  <si>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</si>
  <si>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</si>
  <si>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</si>
  <si>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</si>
  <si>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</si>
  <si>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</si>
  <si>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</si>
  <si>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</si>
  <si>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</si>
  <si>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</si>
  <si>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</si>
  <si>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</si>
  <si>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</si>
  <si>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</si>
  <si>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</si>
  <si>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</si>
  <si>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</si>
  <si>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</si>
  <si>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</si>
  <si>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</si>
  <si>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</si>
  <si>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</si>
  <si>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</si>
  <si>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</si>
  <si>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</si>
  <si>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</si>
  <si>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</si>
  <si>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</si>
  <si>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</si>
  <si>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</si>
  <si>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</si>
  <si>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</si>
  <si>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</si>
  <si>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</si>
  <si>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</si>
  <si>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</si>
  <si>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</si>
  <si>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</si>
  <si>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</si>
  <si>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</si>
  <si>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</si>
  <si>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</si>
  <si>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</si>
  <si>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</si>
  <si>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</si>
  <si>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</si>
  <si>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</si>
  <si>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</si>
  <si>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</si>
  <si>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</si>
  <si>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</si>
  <si>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</si>
  <si>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</si>
  <si>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</si>
  <si>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</si>
  <si>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</si>
  <si>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</si>
  <si>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</si>
  <si>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</si>
  <si>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</si>
  <si>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</si>
  <si>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</si>
  <si>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</si>
  <si>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</si>
  <si>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</si>
  <si>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</si>
  <si>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</si>
  <si>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</si>
  <si>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</si>
  <si>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</si>
  <si>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</si>
  <si>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</si>
  <si>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</si>
  <si>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</si>
  <si>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</si>
  <si>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</si>
  <si>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</si>
  <si>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</si>
  <si>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</si>
  <si>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</si>
  <si>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</si>
  <si>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</si>
  <si>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</si>
  <si>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</si>
  <si>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</si>
  <si>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</si>
  <si>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</si>
  <si>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</si>
  <si>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</si>
  <si>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</si>
  <si>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</si>
  <si>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</si>
  <si>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</si>
  <si>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</si>
  <si>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</si>
  <si>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</si>
  <si>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</si>
  <si>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</si>
  <si>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</si>
  <si>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</si>
  <si>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</si>
  <si>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</si>
  <si>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</si>
  <si>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</si>
  <si>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PANTANAL DE AREIA.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</si>
  <si>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TRANSFARTURÃO, RAMAL UNIVERSO, COMUNIDADE PANTANAL DE AREIA.</t>
    </r>
  </si>
  <si>
    <t>PLANILHA ORÇAMENTÁRIA PARA A CONSTRUÇÃO DA ESCOLA MUNICIPAL DE ENSINO FUNDAMENTAL PANTANAL DE AREIA.</t>
  </si>
  <si>
    <t>PROJETO PARA A CONSTRUÇÃO DA ESCOLA ESCOLA MUNICIPAL DE ENSINO FUNDAMENTAL PANTANAL DE AREIA.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</si>
</sst>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3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center" wrapText="1"/>
    </xf>
    <xf numFmtId="0" fontId="24" fillId="0" borderId="97" xfId="0" applyFont="1" applyBorder="1" applyAlignment="1">
      <alignment horizontal="center" vertical="center"/>
    </xf>
    <xf numFmtId="0" fontId="32" fillId="0" borderId="2" xfId="0" applyFont="1" applyFill="1" applyBorder="1" applyAlignment="1">
      <alignment wrapText="1"/>
    </xf>
    <xf numFmtId="3" fontId="32" fillId="0" borderId="36" xfId="58" applyNumberFormat="1" applyFont="1" applyBorder="1" applyAlignment="1">
      <alignment horizontal="center" vertical="center" wrapText="1"/>
    </xf>
    <xf numFmtId="2" fontId="32" fillId="0" borderId="27" xfId="0" applyNumberFormat="1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vertical="center" wrapText="1"/>
    </xf>
    <xf numFmtId="43" fontId="32" fillId="0" borderId="27" xfId="58" applyNumberFormat="1" applyFont="1" applyBorder="1" applyAlignment="1">
      <alignment horizontal="center" vertical="center"/>
    </xf>
    <xf numFmtId="2" fontId="32" fillId="0" borderId="27" xfId="0" applyNumberFormat="1" applyFont="1" applyFill="1" applyBorder="1" applyAlignment="1">
      <alignment horizontal="right" vertical="center" wrapText="1"/>
    </xf>
    <xf numFmtId="43" fontId="32" fillId="0" borderId="35" xfId="58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64" fillId="36" borderId="2" xfId="58" applyFont="1" applyFill="1" applyBorder="1" applyAlignment="1">
      <alignment horizontal="left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10" fontId="54" fillId="35" borderId="2" xfId="6" applyNumberFormat="1" applyFont="1" applyFill="1" applyBorder="1" applyAlignment="1">
      <alignment horizontal="center" vertical="center" wrapText="1"/>
    </xf>
    <xf numFmtId="174" fontId="52" fillId="0" borderId="2" xfId="7" applyNumberFormat="1" applyFont="1" applyBorder="1" applyAlignment="1">
      <alignment horizontal="center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50" fillId="0" borderId="2" xfId="97" applyFont="1" applyBorder="1" applyAlignment="1">
      <alignment horizontal="left" vertical="center" wrapText="1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0" fontId="62" fillId="0" borderId="2" xfId="4" applyFont="1" applyFill="1" applyBorder="1" applyAlignment="1">
      <alignment horizontal="center" vertical="center" wrapText="1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10" fontId="27" fillId="0" borderId="95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6"/>
      <c r="B1" s="526"/>
      <c r="C1" s="526"/>
      <c r="D1" s="526"/>
    </row>
    <row r="2" spans="1:4">
      <c r="A2" s="526"/>
      <c r="B2" s="526"/>
      <c r="C2" s="526"/>
      <c r="D2" s="526"/>
    </row>
    <row r="3" spans="1:4">
      <c r="A3" s="526"/>
      <c r="B3" s="526"/>
      <c r="C3" s="526"/>
      <c r="D3" s="526"/>
    </row>
    <row r="4" spans="1:4">
      <c r="A4" s="526"/>
      <c r="B4" s="526"/>
      <c r="C4" s="526"/>
      <c r="D4" s="526"/>
    </row>
    <row r="5" spans="1:4">
      <c r="A5" s="526"/>
      <c r="B5" s="526"/>
      <c r="C5" s="526"/>
      <c r="D5" s="526"/>
    </row>
    <row r="6" spans="1:4" ht="18.75" customHeight="1" thickBot="1">
      <c r="A6" s="527"/>
      <c r="B6" s="527"/>
      <c r="C6" s="527"/>
      <c r="D6" s="527"/>
    </row>
    <row r="7" spans="1:4" ht="33" customHeight="1" thickTop="1" thickBot="1">
      <c r="A7" s="528" t="str">
        <f>ORÇAMENTO!A8</f>
        <v>OBRA: ESCOLA MUNICIPAL DE ENSINO FUNDAMENTAL PANTANAL DE AREIA.</v>
      </c>
      <c r="B7" s="529"/>
      <c r="C7" s="529"/>
      <c r="D7" s="530"/>
    </row>
    <row r="8" spans="1:4" ht="26.25" customHeight="1" thickTop="1" thickBot="1">
      <c r="A8" s="528" t="str">
        <f>ORÇAMENTO!A9</f>
        <v>LOCAL DA OBRA: TRANSFARTURÃO, RAMAL UNIVERSO, COMUNIDADE PANTANAL DE AREIA.</v>
      </c>
      <c r="B8" s="529"/>
      <c r="C8" s="529"/>
      <c r="D8" s="530"/>
    </row>
    <row r="9" spans="1:4" ht="17.25" customHeight="1" thickTop="1" thickBot="1">
      <c r="A9" s="531" t="s">
        <v>847</v>
      </c>
      <c r="B9" s="532"/>
      <c r="C9" s="532"/>
      <c r="D9" s="533"/>
    </row>
    <row r="10" spans="1:4" ht="18" customHeight="1" thickTop="1" thickBot="1">
      <c r="A10" s="534" t="s">
        <v>98</v>
      </c>
      <c r="B10" s="535"/>
      <c r="C10" s="535"/>
      <c r="D10" s="536"/>
    </row>
    <row r="11" spans="1:4" s="2" customFormat="1" ht="18" customHeight="1" thickTop="1">
      <c r="A11" s="367" t="s">
        <v>6</v>
      </c>
      <c r="B11" s="537" t="s">
        <v>7</v>
      </c>
      <c r="C11" s="537"/>
      <c r="D11" s="538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24" t="s">
        <v>262</v>
      </c>
      <c r="C16" s="524"/>
      <c r="D16" s="525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1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24" t="s">
        <v>20</v>
      </c>
      <c r="C23" s="524"/>
      <c r="D23" s="525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24" t="s">
        <v>23</v>
      </c>
      <c r="C30" s="524"/>
      <c r="D30" s="525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24" t="s">
        <v>179</v>
      </c>
      <c r="C35" s="524"/>
      <c r="D35" s="525"/>
    </row>
    <row r="36" spans="1:4" s="2" customFormat="1" ht="25.5" customHeight="1">
      <c r="A36" s="369" t="s">
        <v>27</v>
      </c>
      <c r="B36" s="376" t="s">
        <v>285</v>
      </c>
      <c r="C36" s="539"/>
      <c r="D36" s="540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24" t="s">
        <v>101</v>
      </c>
      <c r="C39" s="524"/>
      <c r="D39" s="525"/>
    </row>
    <row r="40" spans="1:4" s="2" customFormat="1" ht="18" customHeight="1">
      <c r="A40" s="369" t="s">
        <v>32</v>
      </c>
      <c r="B40" s="391" t="s">
        <v>28</v>
      </c>
      <c r="C40" s="509"/>
      <c r="D40" s="510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24" t="s">
        <v>103</v>
      </c>
      <c r="C47" s="524"/>
      <c r="D47" s="525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24" t="s">
        <v>645</v>
      </c>
      <c r="C57" s="524"/>
      <c r="D57" s="525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24" t="s">
        <v>44</v>
      </c>
      <c r="C70" s="524"/>
      <c r="D70" s="525"/>
    </row>
    <row r="71" spans="1:4" s="8" customFormat="1" ht="18" customHeight="1">
      <c r="A71" s="396" t="s">
        <v>109</v>
      </c>
      <c r="B71" s="524" t="s">
        <v>110</v>
      </c>
      <c r="C71" s="524"/>
      <c r="D71" s="525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24" t="s">
        <v>51</v>
      </c>
      <c r="C96" s="524"/>
      <c r="D96" s="525"/>
    </row>
    <row r="97" spans="1:4" s="2" customFormat="1" ht="30.75" customHeight="1">
      <c r="A97" s="369" t="s">
        <v>115</v>
      </c>
      <c r="B97" s="391" t="s">
        <v>53</v>
      </c>
      <c r="C97" s="509"/>
      <c r="D97" s="510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09"/>
      <c r="D100" s="510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24" t="s">
        <v>64</v>
      </c>
      <c r="C115" s="524"/>
      <c r="D115" s="525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09"/>
      <c r="D119" s="510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24" t="s">
        <v>70</v>
      </c>
      <c r="C122" s="524"/>
      <c r="D122" s="525"/>
    </row>
    <row r="123" spans="1:5" s="8" customFormat="1" ht="18" customHeight="1">
      <c r="A123" s="396"/>
      <c r="B123" s="509"/>
      <c r="C123" s="509"/>
      <c r="D123" s="510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24" t="s">
        <v>75</v>
      </c>
      <c r="C139" s="524"/>
      <c r="D139" s="525"/>
    </row>
    <row r="140" spans="1:4" s="2" customFormat="1" ht="31.5" customHeight="1">
      <c r="A140" s="369" t="s">
        <v>76</v>
      </c>
      <c r="B140" s="388" t="s">
        <v>77</v>
      </c>
      <c r="C140" s="509"/>
      <c r="D140" s="510"/>
    </row>
    <row r="141" spans="1:4" s="2" customFormat="1" ht="32.25" customHeight="1">
      <c r="A141" s="381"/>
      <c r="B141" s="388" t="s">
        <v>709</v>
      </c>
      <c r="C141" s="382" t="s">
        <v>12</v>
      </c>
      <c r="D141" s="512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24" t="s">
        <v>83</v>
      </c>
      <c r="C146" s="524"/>
      <c r="D146" s="525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09"/>
      <c r="D150" s="513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09"/>
      <c r="D153" s="510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09"/>
      <c r="D156" s="510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24" t="s">
        <v>171</v>
      </c>
      <c r="C159" s="524"/>
      <c r="D159" s="525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24" t="s">
        <v>271</v>
      </c>
      <c r="C172" s="524"/>
      <c r="D172" s="525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24" t="s">
        <v>92</v>
      </c>
      <c r="C177" s="524"/>
      <c r="D177" s="525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41"/>
      <c r="B190" s="541"/>
      <c r="C190" s="541"/>
      <c r="D190" s="541"/>
    </row>
    <row r="191" spans="1:4" ht="18" customHeight="1">
      <c r="A191" s="526"/>
      <c r="B191" s="526"/>
      <c r="C191" s="526"/>
      <c r="D191" s="526"/>
    </row>
    <row r="192" spans="1:4" ht="18" customHeight="1">
      <c r="A192" s="526"/>
      <c r="B192" s="526"/>
      <c r="C192" s="526"/>
      <c r="D192" s="526"/>
    </row>
    <row r="193" spans="1:4" ht="18" customHeight="1">
      <c r="A193" s="526"/>
      <c r="B193" s="526"/>
      <c r="C193" s="526"/>
      <c r="D193" s="526"/>
    </row>
    <row r="194" spans="1:4">
      <c r="A194" s="526"/>
      <c r="B194" s="526"/>
      <c r="C194" s="526"/>
      <c r="D194" s="526"/>
    </row>
    <row r="195" spans="1:4">
      <c r="A195" s="526"/>
      <c r="B195" s="526"/>
      <c r="C195" s="526"/>
      <c r="D195" s="526"/>
    </row>
    <row r="196" spans="1:4">
      <c r="A196" s="526"/>
      <c r="B196" s="526"/>
      <c r="C196" s="526"/>
      <c r="D196" s="526"/>
    </row>
    <row r="197" spans="1:4">
      <c r="A197" s="526"/>
      <c r="B197" s="526"/>
      <c r="C197" s="526"/>
      <c r="D197" s="526"/>
    </row>
    <row r="198" spans="1:4">
      <c r="A198" s="526"/>
      <c r="B198" s="526"/>
      <c r="C198" s="526"/>
      <c r="D198" s="526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70:D70"/>
    <mergeCell ref="B30:D30"/>
    <mergeCell ref="B39:D39"/>
    <mergeCell ref="B71:D71"/>
    <mergeCell ref="B57:D57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view="pageBreakPreview" zoomScale="106" zoomScaleSheetLayoutView="106" workbookViewId="0">
      <selection activeCell="A9" sqref="A9:C9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52"/>
      <c r="B1" s="552"/>
      <c r="C1" s="552"/>
      <c r="D1" s="552"/>
      <c r="E1" s="552"/>
      <c r="F1" s="552"/>
      <c r="G1" s="552"/>
      <c r="H1" s="552"/>
      <c r="I1" s="552"/>
      <c r="J1" s="552"/>
    </row>
    <row r="2" spans="1:11">
      <c r="A2" s="552"/>
      <c r="B2" s="552"/>
      <c r="C2" s="552"/>
      <c r="D2" s="552"/>
      <c r="E2" s="552"/>
      <c r="F2" s="552"/>
      <c r="G2" s="552"/>
      <c r="H2" s="552"/>
      <c r="I2" s="552"/>
      <c r="J2" s="552"/>
    </row>
    <row r="3" spans="1:11">
      <c r="A3" s="552"/>
      <c r="B3" s="552"/>
      <c r="C3" s="552"/>
      <c r="D3" s="552"/>
      <c r="E3" s="552"/>
      <c r="F3" s="552"/>
      <c r="G3" s="552"/>
      <c r="H3" s="552"/>
      <c r="I3" s="552"/>
      <c r="J3" s="552"/>
    </row>
    <row r="4" spans="1:11">
      <c r="A4" s="552"/>
      <c r="B4" s="552"/>
      <c r="C4" s="552"/>
      <c r="D4" s="552"/>
      <c r="E4" s="552"/>
      <c r="F4" s="552"/>
      <c r="G4" s="552"/>
      <c r="H4" s="552"/>
      <c r="I4" s="552"/>
      <c r="J4" s="552"/>
    </row>
    <row r="5" spans="1:11" ht="31.5" customHeight="1">
      <c r="A5" s="552"/>
      <c r="B5" s="552"/>
      <c r="C5" s="552"/>
      <c r="D5" s="552"/>
      <c r="E5" s="552"/>
      <c r="F5" s="552"/>
      <c r="G5" s="552"/>
      <c r="H5" s="552"/>
      <c r="I5" s="552"/>
      <c r="J5" s="552"/>
    </row>
    <row r="6" spans="1:11" ht="15.75" thickBot="1">
      <c r="A6" s="527"/>
      <c r="B6" s="527"/>
      <c r="C6" s="527"/>
      <c r="D6" s="527"/>
      <c r="E6" s="527"/>
      <c r="F6" s="527"/>
      <c r="G6" s="527"/>
      <c r="H6" s="527"/>
      <c r="I6" s="527"/>
      <c r="J6" s="527"/>
    </row>
    <row r="7" spans="1:11" ht="29.25" customHeight="1" thickTop="1" thickBot="1">
      <c r="A7" s="553" t="s">
        <v>760</v>
      </c>
      <c r="B7" s="554"/>
      <c r="C7" s="554"/>
      <c r="D7" s="555" t="s">
        <v>202</v>
      </c>
      <c r="E7" s="556"/>
      <c r="F7" s="556"/>
      <c r="G7" s="556"/>
      <c r="H7" s="557" t="s">
        <v>863</v>
      </c>
      <c r="I7" s="554"/>
      <c r="J7" s="554"/>
    </row>
    <row r="8" spans="1:11" ht="33" customHeight="1" thickTop="1" thickBot="1">
      <c r="A8" s="558" t="s">
        <v>866</v>
      </c>
      <c r="B8" s="559"/>
      <c r="C8" s="560"/>
      <c r="D8" s="561" t="s">
        <v>865</v>
      </c>
      <c r="E8" s="562"/>
      <c r="F8" s="562"/>
      <c r="G8" s="563"/>
      <c r="H8" s="561" t="s">
        <v>629</v>
      </c>
      <c r="I8" s="577">
        <f>I93</f>
        <v>292507.49400000001</v>
      </c>
      <c r="J8" s="578"/>
    </row>
    <row r="9" spans="1:11" ht="31.5" customHeight="1" thickTop="1" thickBot="1">
      <c r="A9" s="558" t="s">
        <v>867</v>
      </c>
      <c r="B9" s="559"/>
      <c r="C9" s="560"/>
      <c r="D9" s="564"/>
      <c r="E9" s="565"/>
      <c r="F9" s="565"/>
      <c r="G9" s="566"/>
      <c r="H9" s="564"/>
      <c r="I9" s="579"/>
      <c r="J9" s="580"/>
      <c r="K9" s="272">
        <f>I93</f>
        <v>292507.49400000001</v>
      </c>
    </row>
    <row r="10" spans="1:11" ht="15" customHeight="1" thickTop="1">
      <c r="A10" s="570"/>
      <c r="B10" s="571"/>
      <c r="C10" s="571"/>
      <c r="D10" s="571"/>
      <c r="E10" s="571"/>
      <c r="F10" s="571"/>
      <c r="G10" s="571"/>
      <c r="H10" s="571"/>
      <c r="I10" s="571"/>
      <c r="J10" s="572"/>
    </row>
    <row r="11" spans="1:11" ht="26.25" customHeight="1">
      <c r="A11" s="575" t="s">
        <v>0</v>
      </c>
      <c r="B11" s="543" t="s">
        <v>590</v>
      </c>
      <c r="C11" s="543" t="s">
        <v>591</v>
      </c>
      <c r="D11" s="543" t="s">
        <v>592</v>
      </c>
      <c r="E11" s="573" t="s">
        <v>593</v>
      </c>
      <c r="F11" s="567" t="s">
        <v>4</v>
      </c>
      <c r="G11" s="568"/>
      <c r="H11" s="568"/>
      <c r="I11" s="569"/>
      <c r="J11" s="315" t="s">
        <v>594</v>
      </c>
    </row>
    <row r="12" spans="1:11" ht="30" customHeight="1">
      <c r="A12" s="576"/>
      <c r="B12" s="544"/>
      <c r="C12" s="544"/>
      <c r="D12" s="544"/>
      <c r="E12" s="574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4">
        <v>1000000</v>
      </c>
      <c r="B14" s="279"/>
      <c r="C14" s="545" t="s">
        <v>599</v>
      </c>
      <c r="D14" s="546"/>
      <c r="E14" s="276"/>
      <c r="F14" s="276"/>
      <c r="G14" s="276"/>
      <c r="H14" s="314">
        <f>H15+H16</f>
        <v>1799.4738000000002</v>
      </c>
      <c r="I14" s="314">
        <f>SUM(I15:I16)</f>
        <v>2322.1902</v>
      </c>
      <c r="J14" s="319"/>
    </row>
    <row r="15" spans="1:11" ht="30">
      <c r="A15" s="425">
        <v>1001000</v>
      </c>
      <c r="B15" s="281" t="s">
        <v>13</v>
      </c>
      <c r="C15" s="282" t="s">
        <v>11</v>
      </c>
      <c r="D15" s="283" t="s">
        <v>12</v>
      </c>
      <c r="E15" s="280">
        <v>6.16</v>
      </c>
      <c r="F15" s="287">
        <v>160.83000000000001</v>
      </c>
      <c r="G15" s="277">
        <v>207.47</v>
      </c>
      <c r="H15" s="277">
        <f>F15*E15</f>
        <v>990.71280000000013</v>
      </c>
      <c r="I15" s="277">
        <f>G15*E15</f>
        <v>1278.0152</v>
      </c>
      <c r="J15" s="320" t="s">
        <v>600</v>
      </c>
    </row>
    <row r="16" spans="1:11" ht="30">
      <c r="A16" s="425">
        <v>1002000</v>
      </c>
      <c r="B16" s="430" t="s">
        <v>222</v>
      </c>
      <c r="C16" s="282" t="s">
        <v>145</v>
      </c>
      <c r="D16" s="283" t="s">
        <v>12</v>
      </c>
      <c r="E16" s="280">
        <v>189.85</v>
      </c>
      <c r="F16" s="287">
        <v>4.26</v>
      </c>
      <c r="G16" s="277">
        <v>5.5</v>
      </c>
      <c r="H16" s="277">
        <f>F16*E16</f>
        <v>808.76099999999997</v>
      </c>
      <c r="I16" s="277">
        <f>E16*G16</f>
        <v>1044.175</v>
      </c>
      <c r="J16" s="320" t="s">
        <v>600</v>
      </c>
    </row>
    <row r="17" spans="1:11">
      <c r="A17" s="426">
        <v>2000000</v>
      </c>
      <c r="B17" s="313"/>
      <c r="C17" s="547" t="s">
        <v>601</v>
      </c>
      <c r="D17" s="547"/>
      <c r="E17" s="278"/>
      <c r="F17" s="278"/>
      <c r="G17" s="278"/>
      <c r="H17" s="278">
        <f>SUM(H18:H19)</f>
        <v>948.93780000000004</v>
      </c>
      <c r="I17" s="278">
        <f>SUM(I18:I19)</f>
        <v>1224.0817999999999</v>
      </c>
      <c r="J17" s="321"/>
    </row>
    <row r="18" spans="1:11" ht="30">
      <c r="A18" s="425">
        <v>2001000</v>
      </c>
      <c r="B18" s="291" t="s">
        <v>175</v>
      </c>
      <c r="C18" s="288" t="s">
        <v>656</v>
      </c>
      <c r="D18" s="284" t="s">
        <v>17</v>
      </c>
      <c r="E18" s="280">
        <v>13.81</v>
      </c>
      <c r="F18" s="293">
        <v>43.08</v>
      </c>
      <c r="G18" s="277">
        <v>55.57</v>
      </c>
      <c r="H18" s="277">
        <f>F18*E18</f>
        <v>594.9348</v>
      </c>
      <c r="I18" s="277">
        <f>G18*E18</f>
        <v>767.42169999999999</v>
      </c>
      <c r="J18" s="320" t="s">
        <v>600</v>
      </c>
    </row>
    <row r="19" spans="1:11" ht="30">
      <c r="A19" s="425">
        <v>2002000</v>
      </c>
      <c r="B19" s="291" t="s">
        <v>177</v>
      </c>
      <c r="C19" s="288" t="s">
        <v>657</v>
      </c>
      <c r="D19" s="284" t="s">
        <v>17</v>
      </c>
      <c r="E19" s="280">
        <v>3.77</v>
      </c>
      <c r="F19" s="293">
        <v>93.9</v>
      </c>
      <c r="G19" s="277">
        <v>121.13</v>
      </c>
      <c r="H19" s="277">
        <f>F19*E19</f>
        <v>354.00300000000004</v>
      </c>
      <c r="I19" s="277">
        <f>G19*E19</f>
        <v>456.6601</v>
      </c>
      <c r="J19" s="320" t="s">
        <v>600</v>
      </c>
    </row>
    <row r="20" spans="1:11">
      <c r="A20" s="426">
        <v>3000000</v>
      </c>
      <c r="B20" s="313"/>
      <c r="C20" s="547" t="s">
        <v>602</v>
      </c>
      <c r="D20" s="547"/>
      <c r="E20" s="278"/>
      <c r="F20" s="278"/>
      <c r="G20" s="278"/>
      <c r="H20" s="278">
        <f>SUM(H21:H22)</f>
        <v>13420.7994</v>
      </c>
      <c r="I20" s="278">
        <f>SUM(I21:I22)</f>
        <v>17312.831699999999</v>
      </c>
      <c r="J20" s="321"/>
    </row>
    <row r="21" spans="1:11" ht="30">
      <c r="A21" s="425">
        <v>3001000</v>
      </c>
      <c r="B21" s="291" t="s">
        <v>173</v>
      </c>
      <c r="C21" s="288" t="s">
        <v>658</v>
      </c>
      <c r="D21" s="291" t="s">
        <v>17</v>
      </c>
      <c r="E21" s="280">
        <v>2.88</v>
      </c>
      <c r="F21" s="293">
        <v>2189.6799999999998</v>
      </c>
      <c r="G21" s="277">
        <v>2824.69</v>
      </c>
      <c r="H21" s="277">
        <f>F21*E21</f>
        <v>6306.2783999999992</v>
      </c>
      <c r="I21" s="277">
        <f>G21*E21</f>
        <v>8135.1071999999995</v>
      </c>
      <c r="J21" s="320" t="s">
        <v>600</v>
      </c>
    </row>
    <row r="22" spans="1:11" ht="30">
      <c r="A22" s="425">
        <v>3002000</v>
      </c>
      <c r="B22" s="431" t="s">
        <v>277</v>
      </c>
      <c r="C22" s="288" t="s">
        <v>659</v>
      </c>
      <c r="D22" s="284" t="s">
        <v>17</v>
      </c>
      <c r="E22" s="280">
        <v>3.45</v>
      </c>
      <c r="F22" s="293">
        <v>2062.1799999999998</v>
      </c>
      <c r="G22" s="277">
        <v>2660.21</v>
      </c>
      <c r="H22" s="277">
        <f>F22*E22</f>
        <v>7114.5209999999997</v>
      </c>
      <c r="I22" s="277">
        <f>G22*E22</f>
        <v>9177.7245000000003</v>
      </c>
      <c r="J22" s="320" t="s">
        <v>600</v>
      </c>
    </row>
    <row r="23" spans="1:11">
      <c r="A23" s="426">
        <v>4000000</v>
      </c>
      <c r="B23" s="313"/>
      <c r="C23" s="547" t="s">
        <v>603</v>
      </c>
      <c r="D23" s="547"/>
      <c r="E23" s="278"/>
      <c r="F23" s="278"/>
      <c r="G23" s="278"/>
      <c r="H23" s="278">
        <f>H24</f>
        <v>16045.823999999999</v>
      </c>
      <c r="I23" s="278">
        <f>I24</f>
        <v>20699.131999999998</v>
      </c>
      <c r="J23" s="321"/>
    </row>
    <row r="24" spans="1:11" s="408" customFormat="1" ht="30">
      <c r="A24" s="427">
        <v>4001000</v>
      </c>
      <c r="B24" s="422" t="s">
        <v>643</v>
      </c>
      <c r="C24" s="423" t="s">
        <v>685</v>
      </c>
      <c r="D24" s="422" t="s">
        <v>12</v>
      </c>
      <c r="E24" s="280">
        <v>6.8</v>
      </c>
      <c r="F24" s="280">
        <v>2359.6799999999998</v>
      </c>
      <c r="G24" s="280">
        <v>3043.99</v>
      </c>
      <c r="H24" s="280">
        <f>F24*E24</f>
        <v>16045.823999999999</v>
      </c>
      <c r="I24" s="280">
        <f>G24*E24</f>
        <v>20699.131999999998</v>
      </c>
      <c r="J24" s="421" t="s">
        <v>600</v>
      </c>
      <c r="K24" s="409" t="s">
        <v>661</v>
      </c>
    </row>
    <row r="25" spans="1:11">
      <c r="A25" s="426">
        <v>5000000</v>
      </c>
      <c r="B25" s="313"/>
      <c r="C25" s="542" t="s">
        <v>604</v>
      </c>
      <c r="D25" s="542" t="s">
        <v>605</v>
      </c>
      <c r="E25" s="278"/>
      <c r="F25" s="278"/>
      <c r="G25" s="278"/>
      <c r="H25" s="278">
        <f>H26</f>
        <v>3240.1800000000003</v>
      </c>
      <c r="I25" s="278">
        <f>I26</f>
        <v>4180.0620000000008</v>
      </c>
      <c r="J25" s="321"/>
    </row>
    <row r="26" spans="1:11" ht="30">
      <c r="A26" s="427">
        <v>5001000</v>
      </c>
      <c r="B26" s="422" t="s">
        <v>769</v>
      </c>
      <c r="C26" s="470" t="s">
        <v>768</v>
      </c>
      <c r="D26" s="283" t="s">
        <v>12</v>
      </c>
      <c r="E26" s="280">
        <v>57.45</v>
      </c>
      <c r="F26" s="280">
        <v>56.4</v>
      </c>
      <c r="G26" s="280">
        <v>72.760000000000005</v>
      </c>
      <c r="H26" s="280">
        <f>F26*E26</f>
        <v>3240.1800000000003</v>
      </c>
      <c r="I26" s="280">
        <f>G26*E26</f>
        <v>4180.0620000000008</v>
      </c>
      <c r="J26" s="421" t="s">
        <v>600</v>
      </c>
    </row>
    <row r="27" spans="1:11">
      <c r="A27" s="426">
        <v>6000000</v>
      </c>
      <c r="B27" s="313"/>
      <c r="C27" s="542" t="s">
        <v>606</v>
      </c>
      <c r="D27" s="542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12502.651700000002</v>
      </c>
      <c r="J27" s="321"/>
    </row>
    <row r="28" spans="1:11" ht="46.15" customHeight="1" thickBot="1">
      <c r="A28" s="437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v>48.13</v>
      </c>
      <c r="H28" s="330">
        <f>F28*E28</f>
        <v>8998.7988999999998</v>
      </c>
      <c r="I28" s="330">
        <f>G28*E28</f>
        <v>11608.474700000001</v>
      </c>
      <c r="J28" s="438" t="s">
        <v>600</v>
      </c>
    </row>
    <row r="29" spans="1:11" ht="30.75" thickTop="1">
      <c r="A29" s="439">
        <v>6002000</v>
      </c>
      <c r="B29" s="322" t="s">
        <v>144</v>
      </c>
      <c r="C29" s="323" t="s">
        <v>141</v>
      </c>
      <c r="D29" s="324" t="s">
        <v>102</v>
      </c>
      <c r="E29" s="325">
        <v>15.9</v>
      </c>
      <c r="F29" s="326">
        <v>33.94</v>
      </c>
      <c r="G29" s="325">
        <v>43.78</v>
      </c>
      <c r="H29" s="325">
        <f>F29*E29</f>
        <v>539.64599999999996</v>
      </c>
      <c r="I29" s="325">
        <f>G29*E29</f>
        <v>696.10200000000009</v>
      </c>
      <c r="J29" s="441" t="s">
        <v>600</v>
      </c>
    </row>
    <row r="30" spans="1:11" ht="30">
      <c r="A30" s="427">
        <v>6003000</v>
      </c>
      <c r="B30" s="281" t="s">
        <v>143</v>
      </c>
      <c r="C30" s="285" t="s">
        <v>142</v>
      </c>
      <c r="D30" s="286" t="s">
        <v>102</v>
      </c>
      <c r="E30" s="280">
        <v>7.5</v>
      </c>
      <c r="F30" s="287">
        <v>20.47</v>
      </c>
      <c r="G30" s="280">
        <v>26.41</v>
      </c>
      <c r="H30" s="280">
        <f>F30*E30</f>
        <v>153.52499999999998</v>
      </c>
      <c r="I30" s="280">
        <f>G30*E30</f>
        <v>198.07499999999999</v>
      </c>
      <c r="J30" s="421" t="s">
        <v>600</v>
      </c>
    </row>
    <row r="31" spans="1:11">
      <c r="A31" s="426">
        <v>7000000</v>
      </c>
      <c r="B31" s="313"/>
      <c r="C31" s="542" t="s">
        <v>103</v>
      </c>
      <c r="D31" s="542" t="s">
        <v>605</v>
      </c>
      <c r="E31" s="278"/>
      <c r="F31" s="278"/>
      <c r="G31" s="278"/>
      <c r="H31" s="278">
        <f>SUM(H32:H35)</f>
        <v>18926.079600000001</v>
      </c>
      <c r="I31" s="278">
        <f>SUM(I32:I35)</f>
        <v>24414.070899999999</v>
      </c>
      <c r="J31" s="321"/>
    </row>
    <row r="32" spans="1:11" ht="30">
      <c r="A32" s="425">
        <v>7001000</v>
      </c>
      <c r="B32" s="281" t="s">
        <v>131</v>
      </c>
      <c r="C32" s="285" t="s">
        <v>33</v>
      </c>
      <c r="D32" s="286" t="s">
        <v>12</v>
      </c>
      <c r="E32" s="280">
        <v>291.24</v>
      </c>
      <c r="F32" s="287">
        <v>9.0399999999999991</v>
      </c>
      <c r="G32" s="277">
        <v>11.66</v>
      </c>
      <c r="H32" s="277">
        <f>F32*E32</f>
        <v>2632.8096</v>
      </c>
      <c r="I32" s="277">
        <f>G32*E32</f>
        <v>3395.8584000000001</v>
      </c>
      <c r="J32" s="320" t="s">
        <v>600</v>
      </c>
    </row>
    <row r="33" spans="1:11" ht="30">
      <c r="A33" s="425">
        <v>7002000</v>
      </c>
      <c r="B33" s="281" t="s">
        <v>132</v>
      </c>
      <c r="C33" s="285" t="s">
        <v>35</v>
      </c>
      <c r="D33" s="286" t="s">
        <v>12</v>
      </c>
      <c r="E33" s="280">
        <v>195.35</v>
      </c>
      <c r="F33" s="287">
        <v>36.69</v>
      </c>
      <c r="G33" s="277">
        <v>47.33</v>
      </c>
      <c r="H33" s="277">
        <f>F33*E33</f>
        <v>7167.3914999999997</v>
      </c>
      <c r="I33" s="277">
        <f>G33*E33</f>
        <v>9245.9154999999992</v>
      </c>
      <c r="J33" s="320" t="s">
        <v>600</v>
      </c>
    </row>
    <row r="34" spans="1:11" ht="30">
      <c r="A34" s="425">
        <v>7003000</v>
      </c>
      <c r="B34" s="281" t="s">
        <v>723</v>
      </c>
      <c r="C34" s="285" t="s">
        <v>722</v>
      </c>
      <c r="D34" s="286" t="s">
        <v>12</v>
      </c>
      <c r="E34" s="280">
        <v>95.85</v>
      </c>
      <c r="F34" s="287">
        <v>64.03</v>
      </c>
      <c r="G34" s="277">
        <v>82.6</v>
      </c>
      <c r="H34" s="277">
        <f>F34*E34</f>
        <v>6137.2754999999997</v>
      </c>
      <c r="I34" s="277">
        <f>G34*E34</f>
        <v>7917.2099999999991</v>
      </c>
      <c r="J34" s="320" t="s">
        <v>600</v>
      </c>
    </row>
    <row r="35" spans="1:11" s="255" customFormat="1" ht="30">
      <c r="A35" s="427">
        <v>7004000</v>
      </c>
      <c r="B35" s="281" t="s">
        <v>644</v>
      </c>
      <c r="C35" s="285" t="s">
        <v>646</v>
      </c>
      <c r="D35" s="286" t="s">
        <v>12</v>
      </c>
      <c r="E35" s="280">
        <v>95.85</v>
      </c>
      <c r="F35" s="287">
        <v>31.18</v>
      </c>
      <c r="G35" s="280">
        <v>40.22</v>
      </c>
      <c r="H35" s="280">
        <f>F35*E35</f>
        <v>2988.6029999999996</v>
      </c>
      <c r="I35" s="280">
        <f>G35*E35</f>
        <v>3855.0869999999995</v>
      </c>
      <c r="J35" s="421" t="s">
        <v>600</v>
      </c>
      <c r="K35" s="410" t="s">
        <v>661</v>
      </c>
    </row>
    <row r="36" spans="1:11">
      <c r="A36" s="424">
        <v>8000000</v>
      </c>
      <c r="B36" s="279"/>
      <c r="C36" s="548" t="s">
        <v>645</v>
      </c>
      <c r="D36" s="548"/>
      <c r="E36" s="434"/>
      <c r="F36" s="434"/>
      <c r="G36" s="434"/>
      <c r="H36" s="434">
        <f>SUM(H37:H40)</f>
        <v>21448.0445</v>
      </c>
      <c r="I36" s="434">
        <f>SUM(I37:I40)</f>
        <v>27668.491499999996</v>
      </c>
      <c r="J36" s="435"/>
    </row>
    <row r="37" spans="1:11" ht="30">
      <c r="A37" s="427">
        <v>8001000</v>
      </c>
      <c r="B37" s="281" t="s">
        <v>224</v>
      </c>
      <c r="C37" s="285" t="s">
        <v>223</v>
      </c>
      <c r="D37" s="286" t="s">
        <v>12</v>
      </c>
      <c r="E37" s="280">
        <v>110.55</v>
      </c>
      <c r="F37" s="287">
        <v>48.56</v>
      </c>
      <c r="G37" s="280">
        <v>62.64</v>
      </c>
      <c r="H37" s="280">
        <f>F37*E37</f>
        <v>5368.308</v>
      </c>
      <c r="I37" s="280">
        <f>G37*E37</f>
        <v>6924.8519999999999</v>
      </c>
      <c r="J37" s="421" t="s">
        <v>600</v>
      </c>
    </row>
    <row r="38" spans="1:11" s="255" customFormat="1" ht="30">
      <c r="A38" s="427">
        <v>8002000</v>
      </c>
      <c r="B38" s="281" t="s">
        <v>632</v>
      </c>
      <c r="C38" s="285" t="s">
        <v>631</v>
      </c>
      <c r="D38" s="286" t="s">
        <v>12</v>
      </c>
      <c r="E38" s="280">
        <v>110.55</v>
      </c>
      <c r="F38" s="287">
        <v>29.44</v>
      </c>
      <c r="G38" s="280">
        <v>37.979999999999997</v>
      </c>
      <c r="H38" s="280">
        <f>F38*E38</f>
        <v>3254.5920000000001</v>
      </c>
      <c r="I38" s="280">
        <f>G38*E38</f>
        <v>4198.6889999999994</v>
      </c>
      <c r="J38" s="421" t="s">
        <v>600</v>
      </c>
    </row>
    <row r="39" spans="1:11" ht="30">
      <c r="A39" s="427">
        <v>8003000</v>
      </c>
      <c r="B39" s="281" t="s">
        <v>289</v>
      </c>
      <c r="C39" s="285" t="s">
        <v>290</v>
      </c>
      <c r="D39" s="286" t="s">
        <v>12</v>
      </c>
      <c r="E39" s="280">
        <v>55.4</v>
      </c>
      <c r="F39" s="287">
        <v>85.93</v>
      </c>
      <c r="G39" s="280">
        <v>110.85</v>
      </c>
      <c r="H39" s="280">
        <f>F39*E39</f>
        <v>4760.5219999999999</v>
      </c>
      <c r="I39" s="280">
        <f>G39*E39</f>
        <v>6141.0899999999992</v>
      </c>
      <c r="J39" s="421" t="s">
        <v>600</v>
      </c>
    </row>
    <row r="40" spans="1:11" ht="30">
      <c r="A40" s="427">
        <v>8004000</v>
      </c>
      <c r="B40" s="289" t="s">
        <v>167</v>
      </c>
      <c r="C40" s="308" t="s">
        <v>653</v>
      </c>
      <c r="D40" s="292" t="s">
        <v>12</v>
      </c>
      <c r="E40" s="290">
        <v>110.55</v>
      </c>
      <c r="F40" s="287">
        <v>72.95</v>
      </c>
      <c r="G40" s="280">
        <v>94.11</v>
      </c>
      <c r="H40" s="280">
        <f>F40*E40</f>
        <v>8064.6225000000004</v>
      </c>
      <c r="I40" s="280">
        <f>G40*E40</f>
        <v>10403.860499999999</v>
      </c>
      <c r="J40" s="421" t="s">
        <v>600</v>
      </c>
    </row>
    <row r="41" spans="1:11">
      <c r="A41" s="424">
        <v>9000000</v>
      </c>
      <c r="B41" s="279"/>
      <c r="C41" s="548" t="s">
        <v>607</v>
      </c>
      <c r="D41" s="548"/>
      <c r="E41" s="434"/>
      <c r="F41" s="434"/>
      <c r="G41" s="434"/>
      <c r="H41" s="434">
        <f>H42+H55</f>
        <v>37865.920000000006</v>
      </c>
      <c r="I41" s="434">
        <f>I42+I55</f>
        <v>48847.100000000006</v>
      </c>
      <c r="J41" s="435"/>
    </row>
    <row r="42" spans="1:11">
      <c r="A42" s="424">
        <v>9100000</v>
      </c>
      <c r="B42" s="279"/>
      <c r="C42" s="433" t="s">
        <v>608</v>
      </c>
      <c r="D42" s="433"/>
      <c r="E42" s="434"/>
      <c r="F42" s="434"/>
      <c r="G42" s="434"/>
      <c r="H42" s="434">
        <f>SUM(H43:H54)</f>
        <v>11809.12</v>
      </c>
      <c r="I42" s="434">
        <f>SUM(I43:I54)</f>
        <v>15233.75</v>
      </c>
      <c r="J42" s="435"/>
    </row>
    <row r="43" spans="1:11" ht="60">
      <c r="A43" s="427">
        <v>9101000</v>
      </c>
      <c r="B43" s="281" t="s">
        <v>725</v>
      </c>
      <c r="C43" s="517" t="s">
        <v>647</v>
      </c>
      <c r="D43" s="286" t="s">
        <v>47</v>
      </c>
      <c r="E43" s="280">
        <v>25</v>
      </c>
      <c r="F43" s="287">
        <v>105.96</v>
      </c>
      <c r="G43" s="280">
        <v>136.69</v>
      </c>
      <c r="H43" s="280">
        <f>F43*E43</f>
        <v>2649</v>
      </c>
      <c r="I43" s="280">
        <f>G43*E43</f>
        <v>3417.25</v>
      </c>
      <c r="J43" s="421" t="s">
        <v>600</v>
      </c>
    </row>
    <row r="44" spans="1:11" ht="45">
      <c r="A44" s="427">
        <v>9102000</v>
      </c>
      <c r="B44" s="281" t="s">
        <v>633</v>
      </c>
      <c r="C44" s="517" t="s">
        <v>48</v>
      </c>
      <c r="D44" s="286" t="s">
        <v>47</v>
      </c>
      <c r="E44" s="280">
        <v>17</v>
      </c>
      <c r="F44" s="442">
        <v>129.15</v>
      </c>
      <c r="G44" s="280">
        <v>166.6</v>
      </c>
      <c r="H44" s="280">
        <f t="shared" ref="H44:H54" si="0">F44*E44</f>
        <v>2195.5500000000002</v>
      </c>
      <c r="I44" s="280">
        <f t="shared" ref="I44:I54" si="1">G44*E44</f>
        <v>2832.2</v>
      </c>
      <c r="J44" s="421" t="s">
        <v>600</v>
      </c>
    </row>
    <row r="45" spans="1:11" ht="30">
      <c r="A45" s="427">
        <v>9103000</v>
      </c>
      <c r="B45" s="281" t="s">
        <v>691</v>
      </c>
      <c r="C45" s="445" t="s">
        <v>692</v>
      </c>
      <c r="D45" s="286" t="s">
        <v>47</v>
      </c>
      <c r="E45" s="280">
        <v>1</v>
      </c>
      <c r="F45" s="446">
        <v>323.51</v>
      </c>
      <c r="G45" s="280">
        <v>417.33</v>
      </c>
      <c r="H45" s="280">
        <f t="shared" si="0"/>
        <v>323.51</v>
      </c>
      <c r="I45" s="280">
        <f t="shared" si="1"/>
        <v>417.33</v>
      </c>
      <c r="J45" s="421" t="s">
        <v>600</v>
      </c>
    </row>
    <row r="46" spans="1:11" ht="30">
      <c r="A46" s="427">
        <v>9104000</v>
      </c>
      <c r="B46" s="281" t="s">
        <v>157</v>
      </c>
      <c r="C46" s="285" t="s">
        <v>156</v>
      </c>
      <c r="D46" s="286" t="s">
        <v>47</v>
      </c>
      <c r="E46" s="280">
        <v>5</v>
      </c>
      <c r="F46" s="442">
        <v>98.34</v>
      </c>
      <c r="G46" s="280">
        <v>126.86</v>
      </c>
      <c r="H46" s="280">
        <f t="shared" si="0"/>
        <v>491.70000000000005</v>
      </c>
      <c r="I46" s="280">
        <f t="shared" si="1"/>
        <v>634.29999999999995</v>
      </c>
      <c r="J46" s="421" t="s">
        <v>600</v>
      </c>
    </row>
    <row r="47" spans="1:11" ht="30">
      <c r="A47" s="427">
        <v>9105000</v>
      </c>
      <c r="B47" s="281" t="s">
        <v>159</v>
      </c>
      <c r="C47" s="285" t="s">
        <v>158</v>
      </c>
      <c r="D47" s="286" t="s">
        <v>47</v>
      </c>
      <c r="E47" s="280">
        <v>6</v>
      </c>
      <c r="F47" s="442">
        <v>200.31</v>
      </c>
      <c r="G47" s="280">
        <v>258.39999999999998</v>
      </c>
      <c r="H47" s="280">
        <f t="shared" si="0"/>
        <v>1201.8600000000001</v>
      </c>
      <c r="I47" s="280">
        <f t="shared" si="1"/>
        <v>1550.3999999999999</v>
      </c>
      <c r="J47" s="421" t="s">
        <v>600</v>
      </c>
    </row>
    <row r="48" spans="1:11" ht="30">
      <c r="A48" s="427">
        <v>9106000</v>
      </c>
      <c r="B48" s="281" t="s">
        <v>694</v>
      </c>
      <c r="C48" s="285" t="s">
        <v>693</v>
      </c>
      <c r="D48" s="286" t="s">
        <v>47</v>
      </c>
      <c r="E48" s="280">
        <v>1</v>
      </c>
      <c r="F48" s="442">
        <v>386.23</v>
      </c>
      <c r="G48" s="280">
        <v>498.24</v>
      </c>
      <c r="H48" s="280">
        <f t="shared" si="0"/>
        <v>386.23</v>
      </c>
      <c r="I48" s="280">
        <f t="shared" si="1"/>
        <v>498.24</v>
      </c>
      <c r="J48" s="421" t="s">
        <v>600</v>
      </c>
    </row>
    <row r="49" spans="1:11" ht="30">
      <c r="A49" s="427">
        <v>9107000</v>
      </c>
      <c r="B49" s="281" t="s">
        <v>165</v>
      </c>
      <c r="C49" s="285" t="s">
        <v>161</v>
      </c>
      <c r="D49" s="286" t="s">
        <v>47</v>
      </c>
      <c r="E49" s="280">
        <v>1</v>
      </c>
      <c r="F49" s="442">
        <v>220.37</v>
      </c>
      <c r="G49" s="280">
        <v>284.27999999999997</v>
      </c>
      <c r="H49" s="280">
        <f t="shared" si="0"/>
        <v>220.37</v>
      </c>
      <c r="I49" s="280">
        <f t="shared" si="1"/>
        <v>284.27999999999997</v>
      </c>
      <c r="J49" s="421" t="s">
        <v>600</v>
      </c>
    </row>
    <row r="50" spans="1:11" ht="30">
      <c r="A50" s="427">
        <v>9108000</v>
      </c>
      <c r="B50" s="281" t="s">
        <v>164</v>
      </c>
      <c r="C50" s="285" t="s">
        <v>162</v>
      </c>
      <c r="D50" s="286" t="s">
        <v>29</v>
      </c>
      <c r="E50" s="280">
        <v>145</v>
      </c>
      <c r="F50" s="442">
        <v>11.66</v>
      </c>
      <c r="G50" s="280">
        <v>15.04</v>
      </c>
      <c r="H50" s="280">
        <f t="shared" si="0"/>
        <v>1690.7</v>
      </c>
      <c r="I50" s="280">
        <f t="shared" si="1"/>
        <v>2180.7999999999997</v>
      </c>
      <c r="J50" s="421" t="s">
        <v>600</v>
      </c>
    </row>
    <row r="51" spans="1:11" ht="30">
      <c r="A51" s="427">
        <v>9109000</v>
      </c>
      <c r="B51" s="281" t="s">
        <v>609</v>
      </c>
      <c r="C51" s="285" t="s">
        <v>163</v>
      </c>
      <c r="D51" s="286" t="s">
        <v>29</v>
      </c>
      <c r="E51" s="280">
        <v>10</v>
      </c>
      <c r="F51" s="442">
        <v>12.65</v>
      </c>
      <c r="G51" s="280">
        <v>16.32</v>
      </c>
      <c r="H51" s="280">
        <f t="shared" si="0"/>
        <v>126.5</v>
      </c>
      <c r="I51" s="280">
        <f t="shared" si="1"/>
        <v>163.19999999999999</v>
      </c>
      <c r="J51" s="421" t="s">
        <v>600</v>
      </c>
    </row>
    <row r="52" spans="1:11" ht="28.15" customHeight="1">
      <c r="A52" s="427">
        <v>9110000</v>
      </c>
      <c r="B52" s="281" t="s">
        <v>726</v>
      </c>
      <c r="C52" s="285" t="s">
        <v>166</v>
      </c>
      <c r="D52" s="286" t="s">
        <v>47</v>
      </c>
      <c r="E52" s="280">
        <v>30</v>
      </c>
      <c r="F52" s="442">
        <v>17.190000000000001</v>
      </c>
      <c r="G52" s="280">
        <v>22.18</v>
      </c>
      <c r="H52" s="280">
        <f t="shared" si="0"/>
        <v>515.70000000000005</v>
      </c>
      <c r="I52" s="280">
        <f t="shared" si="1"/>
        <v>665.4</v>
      </c>
      <c r="J52" s="421" t="s">
        <v>600</v>
      </c>
    </row>
    <row r="53" spans="1:11" s="408" customFormat="1">
      <c r="A53" s="427">
        <v>9111000</v>
      </c>
      <c r="B53" s="286" t="s">
        <v>651</v>
      </c>
      <c r="C53" s="285" t="s">
        <v>649</v>
      </c>
      <c r="D53" s="286" t="s">
        <v>47</v>
      </c>
      <c r="E53" s="280">
        <v>22</v>
      </c>
      <c r="F53" s="442">
        <v>82.72</v>
      </c>
      <c r="G53" s="280">
        <v>106.71</v>
      </c>
      <c r="H53" s="280">
        <f t="shared" si="0"/>
        <v>1819.84</v>
      </c>
      <c r="I53" s="280">
        <f t="shared" si="1"/>
        <v>2347.62</v>
      </c>
      <c r="J53" s="421" t="s">
        <v>600</v>
      </c>
      <c r="K53" s="411" t="s">
        <v>758</v>
      </c>
    </row>
    <row r="54" spans="1:11" s="408" customFormat="1">
      <c r="A54" s="518">
        <v>9112000</v>
      </c>
      <c r="B54" s="519" t="s">
        <v>652</v>
      </c>
      <c r="C54" s="520" t="s">
        <v>650</v>
      </c>
      <c r="D54" s="519" t="s">
        <v>47</v>
      </c>
      <c r="E54" s="521">
        <v>3</v>
      </c>
      <c r="F54" s="522">
        <v>62.72</v>
      </c>
      <c r="G54" s="521">
        <v>80.91</v>
      </c>
      <c r="H54" s="521">
        <f t="shared" si="0"/>
        <v>188.16</v>
      </c>
      <c r="I54" s="521">
        <f t="shared" si="1"/>
        <v>242.73</v>
      </c>
      <c r="J54" s="523" t="s">
        <v>600</v>
      </c>
      <c r="K54" s="411" t="s">
        <v>758</v>
      </c>
    </row>
    <row r="55" spans="1:11">
      <c r="A55" s="424">
        <v>9200000</v>
      </c>
      <c r="B55" s="515"/>
      <c r="C55" s="515" t="s">
        <v>610</v>
      </c>
      <c r="D55" s="514"/>
      <c r="E55" s="434"/>
      <c r="F55" s="434"/>
      <c r="G55" s="434"/>
      <c r="H55" s="434">
        <f>SUM(H56:H62)</f>
        <v>26056.800000000003</v>
      </c>
      <c r="I55" s="434">
        <f>SUM(I56:I62)</f>
        <v>33613.350000000006</v>
      </c>
      <c r="J55" s="435"/>
    </row>
    <row r="56" spans="1:11" ht="30">
      <c r="A56" s="448">
        <v>9201000</v>
      </c>
      <c r="B56" s="281" t="s">
        <v>133</v>
      </c>
      <c r="C56" s="285" t="s">
        <v>53</v>
      </c>
      <c r="D56" s="283" t="s">
        <v>49</v>
      </c>
      <c r="E56" s="280">
        <v>12</v>
      </c>
      <c r="F56" s="287">
        <v>295.89999999999998</v>
      </c>
      <c r="G56" s="280">
        <v>381.71</v>
      </c>
      <c r="H56" s="280">
        <f t="shared" ref="H56:H62" si="2">F56*E56</f>
        <v>3550.7999999999997</v>
      </c>
      <c r="I56" s="280">
        <f>E56*G56</f>
        <v>4580.5199999999995</v>
      </c>
      <c r="J56" s="421" t="s">
        <v>600</v>
      </c>
    </row>
    <row r="57" spans="1:11" ht="30.75" thickBot="1">
      <c r="A57" s="449">
        <v>9202000</v>
      </c>
      <c r="B57" s="450" t="s">
        <v>134</v>
      </c>
      <c r="C57" s="328" t="s">
        <v>55</v>
      </c>
      <c r="D57" s="329" t="s">
        <v>49</v>
      </c>
      <c r="E57" s="330">
        <v>18</v>
      </c>
      <c r="F57" s="331">
        <v>346.02</v>
      </c>
      <c r="G57" s="330">
        <v>446.37</v>
      </c>
      <c r="H57" s="280">
        <f t="shared" si="2"/>
        <v>6228.36</v>
      </c>
      <c r="I57" s="280">
        <f t="shared" ref="I57:I62" si="3">E57*G57</f>
        <v>8034.66</v>
      </c>
      <c r="J57" s="438" t="s">
        <v>600</v>
      </c>
    </row>
    <row r="58" spans="1:11" ht="45.75" thickTop="1">
      <c r="A58" s="498">
        <v>9203000</v>
      </c>
      <c r="B58" s="499" t="s">
        <v>829</v>
      </c>
      <c r="C58" s="500" t="s">
        <v>830</v>
      </c>
      <c r="D58" s="451" t="s">
        <v>47</v>
      </c>
      <c r="E58" s="325">
        <v>1</v>
      </c>
      <c r="F58" s="501">
        <v>7985.56</v>
      </c>
      <c r="G58" s="325">
        <v>10301.370000000001</v>
      </c>
      <c r="H58" s="280">
        <f t="shared" si="2"/>
        <v>7985.56</v>
      </c>
      <c r="I58" s="280">
        <f t="shared" si="3"/>
        <v>10301.370000000001</v>
      </c>
      <c r="J58" s="441" t="s">
        <v>600</v>
      </c>
    </row>
    <row r="59" spans="1:11" ht="30">
      <c r="A59" s="448">
        <v>9204000</v>
      </c>
      <c r="B59" s="452" t="s">
        <v>696</v>
      </c>
      <c r="C59" s="285" t="s">
        <v>697</v>
      </c>
      <c r="D59" s="283" t="s">
        <v>47</v>
      </c>
      <c r="E59" s="280">
        <v>1</v>
      </c>
      <c r="F59" s="446">
        <v>2435.13</v>
      </c>
      <c r="G59" s="280">
        <v>3141.32</v>
      </c>
      <c r="H59" s="280">
        <f t="shared" si="2"/>
        <v>2435.13</v>
      </c>
      <c r="I59" s="280">
        <f t="shared" si="3"/>
        <v>3141.32</v>
      </c>
      <c r="J59" s="421" t="s">
        <v>600</v>
      </c>
    </row>
    <row r="60" spans="1:11" ht="45">
      <c r="A60" s="448">
        <v>9205000</v>
      </c>
      <c r="B60" s="283" t="s">
        <v>832</v>
      </c>
      <c r="C60" s="285" t="s">
        <v>582</v>
      </c>
      <c r="D60" s="283" t="s">
        <v>47</v>
      </c>
      <c r="E60" s="280">
        <v>1</v>
      </c>
      <c r="F60" s="442">
        <v>75.760000000000005</v>
      </c>
      <c r="G60" s="280">
        <v>97.73</v>
      </c>
      <c r="H60" s="280">
        <f t="shared" si="2"/>
        <v>75.760000000000005</v>
      </c>
      <c r="I60" s="280">
        <f t="shared" si="3"/>
        <v>97.73</v>
      </c>
      <c r="J60" s="421" t="s">
        <v>600</v>
      </c>
    </row>
    <row r="61" spans="1:11" ht="60">
      <c r="A61" s="448">
        <v>9206000</v>
      </c>
      <c r="B61" s="452" t="s">
        <v>848</v>
      </c>
      <c r="C61" s="285" t="s">
        <v>849</v>
      </c>
      <c r="D61" s="283" t="s">
        <v>47</v>
      </c>
      <c r="E61" s="280">
        <v>4</v>
      </c>
      <c r="F61" s="442">
        <v>954.26</v>
      </c>
      <c r="G61" s="280">
        <v>1231</v>
      </c>
      <c r="H61" s="280">
        <f t="shared" si="2"/>
        <v>3817.04</v>
      </c>
      <c r="I61" s="280">
        <f t="shared" si="3"/>
        <v>4924</v>
      </c>
      <c r="J61" s="421" t="s">
        <v>600</v>
      </c>
    </row>
    <row r="62" spans="1:11" s="255" customFormat="1" ht="30">
      <c r="A62" s="448">
        <v>9207000</v>
      </c>
      <c r="B62" s="452" t="s">
        <v>698</v>
      </c>
      <c r="C62" s="285" t="s">
        <v>835</v>
      </c>
      <c r="D62" s="283" t="s">
        <v>47</v>
      </c>
      <c r="E62" s="280">
        <v>1</v>
      </c>
      <c r="F62" s="446">
        <v>1964.15</v>
      </c>
      <c r="G62" s="280">
        <v>2533.75</v>
      </c>
      <c r="H62" s="280">
        <f t="shared" si="2"/>
        <v>1964.15</v>
      </c>
      <c r="I62" s="280">
        <f t="shared" si="3"/>
        <v>2533.75</v>
      </c>
      <c r="J62" s="421" t="s">
        <v>600</v>
      </c>
    </row>
    <row r="63" spans="1:11">
      <c r="A63" s="454">
        <v>10000000</v>
      </c>
      <c r="B63" s="279"/>
      <c r="C63" s="548" t="s">
        <v>611</v>
      </c>
      <c r="D63" s="548"/>
      <c r="E63" s="434"/>
      <c r="F63" s="434"/>
      <c r="G63" s="434"/>
      <c r="H63" s="434">
        <f>SUM(H64:H65)</f>
        <v>7924.2239999999993</v>
      </c>
      <c r="I63" s="434">
        <f>SUM(I64:I65)</f>
        <v>10222.558499999999</v>
      </c>
      <c r="J63" s="435"/>
    </row>
    <row r="64" spans="1:11" ht="30">
      <c r="A64" s="448">
        <v>10001000</v>
      </c>
      <c r="B64" s="281" t="s">
        <v>135</v>
      </c>
      <c r="C64" s="285" t="s">
        <v>66</v>
      </c>
      <c r="D64" s="286" t="s">
        <v>12</v>
      </c>
      <c r="E64" s="280">
        <v>110.55</v>
      </c>
      <c r="F64" s="442">
        <v>45.69</v>
      </c>
      <c r="G64" s="280">
        <v>58.94</v>
      </c>
      <c r="H64" s="280">
        <f>F64*E64</f>
        <v>5051.0294999999996</v>
      </c>
      <c r="I64" s="280">
        <f>G64*E64</f>
        <v>6515.817</v>
      </c>
      <c r="J64" s="421" t="s">
        <v>600</v>
      </c>
    </row>
    <row r="65" spans="1:10" ht="30">
      <c r="A65" s="448">
        <v>10002000</v>
      </c>
      <c r="B65" s="281" t="s">
        <v>215</v>
      </c>
      <c r="C65" s="285" t="s">
        <v>214</v>
      </c>
      <c r="D65" s="286" t="s">
        <v>12</v>
      </c>
      <c r="E65" s="280">
        <v>110.55</v>
      </c>
      <c r="F65" s="442">
        <v>25.99</v>
      </c>
      <c r="G65" s="280">
        <v>33.53</v>
      </c>
      <c r="H65" s="280">
        <f>F65*E65</f>
        <v>2873.1944999999996</v>
      </c>
      <c r="I65" s="280">
        <f>G65*E65</f>
        <v>3706.7415000000001</v>
      </c>
      <c r="J65" s="421" t="s">
        <v>600</v>
      </c>
    </row>
    <row r="66" spans="1:10">
      <c r="A66" s="454">
        <v>11000000</v>
      </c>
      <c r="B66" s="279"/>
      <c r="C66" s="548" t="s">
        <v>612</v>
      </c>
      <c r="D66" s="548"/>
      <c r="E66" s="434"/>
      <c r="F66" s="434"/>
      <c r="G66" s="434"/>
      <c r="H66" s="434">
        <f>SUM(H68:H70)</f>
        <v>11867.94</v>
      </c>
      <c r="I66" s="434">
        <f>SUM(I68:I70)</f>
        <v>15309.621899999998</v>
      </c>
      <c r="J66" s="435"/>
    </row>
    <row r="67" spans="1:10" s="255" customFormat="1" ht="30">
      <c r="A67" s="455">
        <v>11001000</v>
      </c>
      <c r="B67" s="281" t="s">
        <v>745</v>
      </c>
      <c r="C67" s="285" t="s">
        <v>746</v>
      </c>
      <c r="D67" s="286" t="s">
        <v>12</v>
      </c>
      <c r="E67" s="280">
        <v>10.5</v>
      </c>
      <c r="F67" s="446">
        <v>464.08</v>
      </c>
      <c r="G67" s="280">
        <v>598.66</v>
      </c>
      <c r="H67" s="280">
        <f>F67*E67</f>
        <v>4872.84</v>
      </c>
      <c r="I67" s="280">
        <f t="shared" ref="I67" si="4">E67*G67</f>
        <v>6285.9299999999994</v>
      </c>
      <c r="J67" s="421" t="s">
        <v>600</v>
      </c>
    </row>
    <row r="68" spans="1:10" s="255" customFormat="1" ht="30">
      <c r="A68" s="455">
        <v>11002000</v>
      </c>
      <c r="B68" s="281" t="s">
        <v>273</v>
      </c>
      <c r="C68" s="285" t="s">
        <v>274</v>
      </c>
      <c r="D68" s="286" t="s">
        <v>12</v>
      </c>
      <c r="E68" s="280">
        <v>12.15</v>
      </c>
      <c r="F68" s="446">
        <v>276.04000000000002</v>
      </c>
      <c r="G68" s="280">
        <v>356.09</v>
      </c>
      <c r="H68" s="280">
        <f>F68*E68</f>
        <v>3353.8860000000004</v>
      </c>
      <c r="I68" s="280">
        <f t="shared" ref="I68" si="5">E68*G68</f>
        <v>4326.4934999999996</v>
      </c>
      <c r="J68" s="421" t="s">
        <v>600</v>
      </c>
    </row>
    <row r="69" spans="1:10" s="255" customFormat="1" ht="30">
      <c r="A69" s="455">
        <v>11003000</v>
      </c>
      <c r="B69" s="281" t="s">
        <v>636</v>
      </c>
      <c r="C69" s="285" t="s">
        <v>699</v>
      </c>
      <c r="D69" s="286" t="s">
        <v>12</v>
      </c>
      <c r="E69" s="280">
        <v>16.579999999999998</v>
      </c>
      <c r="F69" s="442">
        <v>365.66</v>
      </c>
      <c r="G69" s="280">
        <v>471.7</v>
      </c>
      <c r="H69" s="280">
        <f>F69*E69</f>
        <v>6062.6427999999996</v>
      </c>
      <c r="I69" s="280">
        <f>E69*G69</f>
        <v>7820.7859999999991</v>
      </c>
      <c r="J69" s="421" t="s">
        <v>600</v>
      </c>
    </row>
    <row r="70" spans="1:10" s="255" customFormat="1" ht="30">
      <c r="A70" s="455">
        <v>11004000</v>
      </c>
      <c r="B70" s="281" t="s">
        <v>639</v>
      </c>
      <c r="C70" s="285" t="s">
        <v>700</v>
      </c>
      <c r="D70" s="286" t="s">
        <v>12</v>
      </c>
      <c r="E70" s="280">
        <v>7.84</v>
      </c>
      <c r="F70" s="446">
        <v>312.68</v>
      </c>
      <c r="G70" s="280">
        <v>403.36</v>
      </c>
      <c r="H70" s="280">
        <f>F70*E70</f>
        <v>2451.4112</v>
      </c>
      <c r="I70" s="280">
        <f t="shared" ref="I70" si="6">E70*G70</f>
        <v>3162.3424</v>
      </c>
      <c r="J70" s="421" t="s">
        <v>600</v>
      </c>
    </row>
    <row r="71" spans="1:10">
      <c r="A71" s="454">
        <v>12000000</v>
      </c>
      <c r="B71" s="279"/>
      <c r="C71" s="548" t="s">
        <v>613</v>
      </c>
      <c r="D71" s="548"/>
      <c r="E71" s="434"/>
      <c r="F71" s="434"/>
      <c r="G71" s="434"/>
      <c r="H71" s="434">
        <f>SUM(H72:H73)</f>
        <v>5607.6929999999993</v>
      </c>
      <c r="I71" s="434">
        <f>SUM(I72:I73)</f>
        <v>9044.8866000000016</v>
      </c>
      <c r="J71" s="435"/>
    </row>
    <row r="72" spans="1:10" ht="30">
      <c r="A72" s="455">
        <v>12001000</v>
      </c>
      <c r="B72" s="281" t="s">
        <v>614</v>
      </c>
      <c r="C72" s="285" t="s">
        <v>275</v>
      </c>
      <c r="D72" s="283" t="s">
        <v>12</v>
      </c>
      <c r="E72" s="280">
        <v>195.39</v>
      </c>
      <c r="F72" s="442">
        <v>10.39</v>
      </c>
      <c r="G72" s="280">
        <v>13.4</v>
      </c>
      <c r="H72" s="280">
        <f>F72*E72</f>
        <v>2030.1021000000001</v>
      </c>
      <c r="I72" s="280">
        <v>3494.8422</v>
      </c>
      <c r="J72" s="421" t="s">
        <v>600</v>
      </c>
    </row>
    <row r="73" spans="1:10" ht="30">
      <c r="A73" s="455">
        <v>12002000</v>
      </c>
      <c r="B73" s="281" t="s">
        <v>138</v>
      </c>
      <c r="C73" s="285" t="s">
        <v>79</v>
      </c>
      <c r="D73" s="283" t="s">
        <v>12</v>
      </c>
      <c r="E73" s="280">
        <v>195.39</v>
      </c>
      <c r="F73" s="442">
        <v>18.309999999999999</v>
      </c>
      <c r="G73" s="280">
        <v>23.62</v>
      </c>
      <c r="H73" s="280">
        <f>F73*E73</f>
        <v>3577.5908999999997</v>
      </c>
      <c r="I73" s="280">
        <v>5550.0444000000007</v>
      </c>
      <c r="J73" s="421" t="s">
        <v>600</v>
      </c>
    </row>
    <row r="74" spans="1:10">
      <c r="A74" s="456">
        <v>13000000</v>
      </c>
      <c r="B74" s="457"/>
      <c r="C74" s="469" t="s">
        <v>615</v>
      </c>
      <c r="D74" s="458"/>
      <c r="E74" s="459"/>
      <c r="F74" s="459"/>
      <c r="G74" s="459"/>
      <c r="H74" s="434">
        <f>SUM(H75:H78)</f>
        <v>2274.5999999999995</v>
      </c>
      <c r="I74" s="434">
        <f>SUM(I75:I78)</f>
        <v>4327.7307000000001</v>
      </c>
      <c r="J74" s="460"/>
    </row>
    <row r="75" spans="1:10" ht="30">
      <c r="A75" s="455">
        <v>13001000</v>
      </c>
      <c r="B75" s="281" t="s">
        <v>634</v>
      </c>
      <c r="C75" s="285" t="s">
        <v>216</v>
      </c>
      <c r="D75" s="283" t="s">
        <v>47</v>
      </c>
      <c r="E75" s="446">
        <v>2</v>
      </c>
      <c r="F75" s="442">
        <v>352.81</v>
      </c>
      <c r="G75" s="280">
        <v>455.12</v>
      </c>
      <c r="H75" s="280">
        <f>F75*E75</f>
        <v>705.62</v>
      </c>
      <c r="I75" s="280">
        <v>1300.3973999999998</v>
      </c>
      <c r="J75" s="421" t="s">
        <v>600</v>
      </c>
    </row>
    <row r="76" spans="1:10" ht="30">
      <c r="A76" s="455">
        <v>13002000</v>
      </c>
      <c r="B76" s="452" t="s">
        <v>136</v>
      </c>
      <c r="C76" s="285" t="s">
        <v>87</v>
      </c>
      <c r="D76" s="283" t="s">
        <v>47</v>
      </c>
      <c r="E76" s="446">
        <v>2</v>
      </c>
      <c r="F76" s="442">
        <v>489.77</v>
      </c>
      <c r="G76" s="280">
        <v>631.79999999999995</v>
      </c>
      <c r="H76" s="280">
        <f>F76*E76</f>
        <v>979.54</v>
      </c>
      <c r="I76" s="280">
        <v>1149.7254</v>
      </c>
      <c r="J76" s="421" t="s">
        <v>600</v>
      </c>
    </row>
    <row r="77" spans="1:10" ht="30">
      <c r="A77" s="455">
        <v>13003000</v>
      </c>
      <c r="B77" s="452" t="s">
        <v>190</v>
      </c>
      <c r="C77" s="285" t="s">
        <v>217</v>
      </c>
      <c r="D77" s="283" t="s">
        <v>47</v>
      </c>
      <c r="E77" s="446">
        <v>1</v>
      </c>
      <c r="F77" s="442">
        <v>541.70000000000005</v>
      </c>
      <c r="G77" s="280">
        <v>698.79</v>
      </c>
      <c r="H77" s="280">
        <f>F77*E77</f>
        <v>541.70000000000005</v>
      </c>
      <c r="I77" s="280">
        <v>1822.1895000000002</v>
      </c>
      <c r="J77" s="421" t="s">
        <v>600</v>
      </c>
    </row>
    <row r="78" spans="1:10" ht="30">
      <c r="A78" s="455">
        <v>13004000</v>
      </c>
      <c r="B78" s="452" t="s">
        <v>189</v>
      </c>
      <c r="C78" s="285" t="s">
        <v>218</v>
      </c>
      <c r="D78" s="283" t="s">
        <v>47</v>
      </c>
      <c r="E78" s="446">
        <v>2</v>
      </c>
      <c r="F78" s="442">
        <v>23.87</v>
      </c>
      <c r="G78" s="280">
        <v>30.79</v>
      </c>
      <c r="H78" s="280">
        <f>F78*E78</f>
        <v>47.74</v>
      </c>
      <c r="I78" s="280">
        <v>55.418399999999998</v>
      </c>
      <c r="J78" s="421" t="s">
        <v>600</v>
      </c>
    </row>
    <row r="79" spans="1:10">
      <c r="A79" s="454">
        <v>14000000</v>
      </c>
      <c r="B79" s="279"/>
      <c r="C79" s="548" t="s">
        <v>616</v>
      </c>
      <c r="D79" s="548"/>
      <c r="E79" s="434"/>
      <c r="F79" s="434"/>
      <c r="G79" s="434"/>
      <c r="H79" s="434">
        <f>SUM(H80:H83)</f>
        <v>26078.235499999999</v>
      </c>
      <c r="I79" s="434">
        <f>SUM(I80:I83)</f>
        <v>33642.044499999996</v>
      </c>
      <c r="J79" s="435"/>
    </row>
    <row r="80" spans="1:10" ht="30">
      <c r="A80" s="455">
        <v>14001000</v>
      </c>
      <c r="B80" s="281" t="s">
        <v>154</v>
      </c>
      <c r="C80" s="285" t="s">
        <v>153</v>
      </c>
      <c r="D80" s="283" t="s">
        <v>97</v>
      </c>
      <c r="E80" s="280">
        <v>189.95</v>
      </c>
      <c r="F80" s="442">
        <v>50.06</v>
      </c>
      <c r="G80" s="280">
        <v>64.58</v>
      </c>
      <c r="H80" s="280">
        <f>F80*E80</f>
        <v>9508.896999999999</v>
      </c>
      <c r="I80" s="280">
        <f>G80*E80</f>
        <v>12266.971</v>
      </c>
      <c r="J80" s="421" t="s">
        <v>600</v>
      </c>
    </row>
    <row r="81" spans="1:11" ht="30.75" thickBot="1">
      <c r="A81" s="461">
        <v>14002000</v>
      </c>
      <c r="B81" s="327" t="s">
        <v>712</v>
      </c>
      <c r="C81" s="445" t="s">
        <v>713</v>
      </c>
      <c r="D81" s="329" t="s">
        <v>97</v>
      </c>
      <c r="E81" s="330">
        <v>189.95</v>
      </c>
      <c r="F81" s="462">
        <v>60.13</v>
      </c>
      <c r="G81" s="330">
        <v>77.569999999999993</v>
      </c>
      <c r="H81" s="330">
        <f>F81*E81</f>
        <v>11421.693499999999</v>
      </c>
      <c r="I81" s="280">
        <f t="shared" ref="I81:I83" si="7">G81*E81</f>
        <v>14734.421499999999</v>
      </c>
      <c r="J81" s="438" t="s">
        <v>600</v>
      </c>
    </row>
    <row r="82" spans="1:11" ht="30.75" thickTop="1">
      <c r="A82" s="463">
        <v>14003000</v>
      </c>
      <c r="B82" s="322" t="s">
        <v>727</v>
      </c>
      <c r="C82" s="464" t="s">
        <v>219</v>
      </c>
      <c r="D82" s="451" t="s">
        <v>97</v>
      </c>
      <c r="E82" s="325">
        <v>189.95</v>
      </c>
      <c r="F82" s="440">
        <v>6.46</v>
      </c>
      <c r="G82" s="325">
        <v>8.33</v>
      </c>
      <c r="H82" s="325">
        <f>F82*E82</f>
        <v>1227.077</v>
      </c>
      <c r="I82" s="280">
        <f t="shared" si="7"/>
        <v>1582.2835</v>
      </c>
      <c r="J82" s="441" t="s">
        <v>600</v>
      </c>
    </row>
    <row r="83" spans="1:11" s="255" customFormat="1" ht="30">
      <c r="A83" s="463">
        <v>14004000</v>
      </c>
      <c r="B83" s="322" t="s">
        <v>655</v>
      </c>
      <c r="C83" s="445" t="s">
        <v>714</v>
      </c>
      <c r="D83" s="451" t="s">
        <v>97</v>
      </c>
      <c r="E83" s="325">
        <v>189.95</v>
      </c>
      <c r="F83" s="440">
        <v>20.64</v>
      </c>
      <c r="G83" s="325">
        <v>26.63</v>
      </c>
      <c r="H83" s="325">
        <f>E83*F83</f>
        <v>3920.5679999999998</v>
      </c>
      <c r="I83" s="280">
        <f t="shared" si="7"/>
        <v>5058.3684999999996</v>
      </c>
      <c r="J83" s="441" t="s">
        <v>600</v>
      </c>
      <c r="K83" s="410" t="s">
        <v>661</v>
      </c>
    </row>
    <row r="84" spans="1:11">
      <c r="A84" s="454">
        <v>15000000</v>
      </c>
      <c r="B84" s="279"/>
      <c r="C84" s="548" t="s">
        <v>617</v>
      </c>
      <c r="D84" s="548"/>
      <c r="E84" s="434"/>
      <c r="F84" s="434"/>
      <c r="G84" s="434"/>
      <c r="H84" s="434">
        <f>SUM(H85:H86)</f>
        <v>604.38</v>
      </c>
      <c r="I84" s="434">
        <f>SUM(I85:I86)</f>
        <v>779.66000000000008</v>
      </c>
      <c r="J84" s="435"/>
    </row>
    <row r="85" spans="1:11" ht="30">
      <c r="A85" s="455">
        <v>15001000</v>
      </c>
      <c r="B85" s="281" t="s">
        <v>194</v>
      </c>
      <c r="C85" s="285" t="s">
        <v>220</v>
      </c>
      <c r="D85" s="283" t="s">
        <v>47</v>
      </c>
      <c r="E85" s="280">
        <v>8</v>
      </c>
      <c r="F85" s="287">
        <v>29.62</v>
      </c>
      <c r="G85" s="280">
        <v>38.21</v>
      </c>
      <c r="H85" s="280">
        <f>F85*E85</f>
        <v>236.96</v>
      </c>
      <c r="I85" s="280">
        <f>G85*E85</f>
        <v>305.68</v>
      </c>
      <c r="J85" s="421" t="s">
        <v>600</v>
      </c>
    </row>
    <row r="86" spans="1:11" ht="30">
      <c r="A86" s="455">
        <v>15002000</v>
      </c>
      <c r="B86" s="281" t="s">
        <v>715</v>
      </c>
      <c r="C86" s="285" t="s">
        <v>716</v>
      </c>
      <c r="D86" s="283" t="s">
        <v>47</v>
      </c>
      <c r="E86" s="280">
        <v>2</v>
      </c>
      <c r="F86" s="287">
        <v>183.71</v>
      </c>
      <c r="G86" s="280">
        <v>236.99</v>
      </c>
      <c r="H86" s="280">
        <f>F86*E86</f>
        <v>367.42</v>
      </c>
      <c r="I86" s="280">
        <f>G86*E86</f>
        <v>473.98</v>
      </c>
      <c r="J86" s="421" t="s">
        <v>600</v>
      </c>
    </row>
    <row r="87" spans="1:11">
      <c r="A87" s="454">
        <v>16000000</v>
      </c>
      <c r="B87" s="279"/>
      <c r="C87" s="551" t="s">
        <v>618</v>
      </c>
      <c r="D87" s="551"/>
      <c r="E87" s="434"/>
      <c r="F87" s="434"/>
      <c r="G87" s="434"/>
      <c r="H87" s="434">
        <f>SUM(H88:H92)</f>
        <v>46520.803</v>
      </c>
      <c r="I87" s="434">
        <f>SUM(I88:I92)</f>
        <v>60010.38</v>
      </c>
      <c r="J87" s="435"/>
    </row>
    <row r="88" spans="1:11" ht="30">
      <c r="A88" s="455">
        <v>16001000</v>
      </c>
      <c r="B88" s="281" t="s">
        <v>272</v>
      </c>
      <c r="C88" s="285" t="s">
        <v>140</v>
      </c>
      <c r="D88" s="283" t="s">
        <v>29</v>
      </c>
      <c r="E88" s="280">
        <v>3</v>
      </c>
      <c r="F88" s="287">
        <v>219.65</v>
      </c>
      <c r="G88" s="280">
        <v>283.35000000000002</v>
      </c>
      <c r="H88" s="280">
        <f>F88*E88</f>
        <v>658.95</v>
      </c>
      <c r="I88" s="280">
        <f>G88*E88</f>
        <v>850.05000000000007</v>
      </c>
      <c r="J88" s="421" t="s">
        <v>600</v>
      </c>
    </row>
    <row r="89" spans="1:11" ht="30">
      <c r="A89" s="455">
        <v>16002000</v>
      </c>
      <c r="B89" s="452" t="s">
        <v>130</v>
      </c>
      <c r="C89" s="285" t="s">
        <v>96</v>
      </c>
      <c r="D89" s="283" t="s">
        <v>97</v>
      </c>
      <c r="E89" s="280">
        <v>189.95</v>
      </c>
      <c r="F89" s="442">
        <v>5.74</v>
      </c>
      <c r="G89" s="280">
        <v>7.4</v>
      </c>
      <c r="H89" s="280">
        <f t="shared" ref="H89:H92" si="8">F89*E89</f>
        <v>1090.3129999999999</v>
      </c>
      <c r="I89" s="280">
        <f t="shared" ref="I89:I92" si="9">G89*E89</f>
        <v>1405.6299999999999</v>
      </c>
      <c r="J89" s="421" t="s">
        <v>600</v>
      </c>
    </row>
    <row r="90" spans="1:11" ht="30">
      <c r="A90" s="455">
        <v>16003000</v>
      </c>
      <c r="B90" s="452" t="s">
        <v>137</v>
      </c>
      <c r="C90" s="285" t="s">
        <v>759</v>
      </c>
      <c r="D90" s="283" t="s">
        <v>9</v>
      </c>
      <c r="E90" s="280">
        <v>1</v>
      </c>
      <c r="F90" s="446">
        <v>1808.84</v>
      </c>
      <c r="G90" s="280">
        <v>2333.4</v>
      </c>
      <c r="H90" s="280">
        <f t="shared" si="8"/>
        <v>1808.84</v>
      </c>
      <c r="I90" s="280">
        <f t="shared" si="9"/>
        <v>2333.4</v>
      </c>
      <c r="J90" s="421" t="s">
        <v>600</v>
      </c>
    </row>
    <row r="91" spans="1:11" ht="28.9" customHeight="1">
      <c r="A91" s="427">
        <v>16004000</v>
      </c>
      <c r="B91" s="465" t="s">
        <v>717</v>
      </c>
      <c r="C91" s="445" t="s">
        <v>718</v>
      </c>
      <c r="D91" s="466" t="s">
        <v>29</v>
      </c>
      <c r="E91" s="280">
        <v>110</v>
      </c>
      <c r="F91" s="467">
        <v>275.20999999999998</v>
      </c>
      <c r="G91" s="280">
        <v>355.02</v>
      </c>
      <c r="H91" s="280">
        <f t="shared" si="8"/>
        <v>30273.1</v>
      </c>
      <c r="I91" s="280">
        <f t="shared" si="9"/>
        <v>39052.199999999997</v>
      </c>
      <c r="J91" s="421" t="s">
        <v>600</v>
      </c>
    </row>
    <row r="92" spans="1:11" ht="28.9" customHeight="1">
      <c r="A92" s="427">
        <v>16005000</v>
      </c>
      <c r="B92" s="466" t="s">
        <v>719</v>
      </c>
      <c r="C92" s="445" t="s">
        <v>720</v>
      </c>
      <c r="D92" s="466" t="s">
        <v>29</v>
      </c>
      <c r="E92" s="280">
        <v>110</v>
      </c>
      <c r="F92" s="467">
        <v>115.36</v>
      </c>
      <c r="G92" s="280">
        <v>148.81</v>
      </c>
      <c r="H92" s="280">
        <f t="shared" si="8"/>
        <v>12689.6</v>
      </c>
      <c r="I92" s="280">
        <f t="shared" si="9"/>
        <v>16369.1</v>
      </c>
      <c r="J92" s="421" t="s">
        <v>600</v>
      </c>
    </row>
    <row r="93" spans="1:11" ht="15.75" thickBot="1">
      <c r="A93" s="549" t="s">
        <v>619</v>
      </c>
      <c r="B93" s="550"/>
      <c r="C93" s="550"/>
      <c r="D93" s="550"/>
      <c r="E93" s="550"/>
      <c r="F93" s="550"/>
      <c r="G93" s="550"/>
      <c r="H93" s="412">
        <f>H87+H84+H79+H74+H71+H66+H63+H41+H36+H31+H27+H25+H23+H20+H17+H14</f>
        <v>224265.10449999999</v>
      </c>
      <c r="I93" s="413">
        <f>I87+I84+I79+I74+I71+I66+I63+I41+I36+I31+I27+I25+I23+I20+I17+I14</f>
        <v>292507.49400000001</v>
      </c>
      <c r="J93" s="414"/>
    </row>
    <row r="94" spans="1:11" ht="15.75" thickTop="1"/>
  </sheetData>
  <mergeCells count="32"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  <mergeCell ref="A1:J6"/>
    <mergeCell ref="A7:C7"/>
    <mergeCell ref="D7:G7"/>
    <mergeCell ref="H7:J7"/>
    <mergeCell ref="A8:C8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C25:D25"/>
    <mergeCell ref="C27:D27"/>
    <mergeCell ref="C31:D31"/>
    <mergeCell ref="C11:C12"/>
    <mergeCell ref="C14:D14"/>
    <mergeCell ref="C17:D17"/>
    <mergeCell ref="C20:D20"/>
    <mergeCell ref="C23:D23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view="pageBreakPreview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601"/>
      <c r="B1" s="541"/>
      <c r="C1" s="541"/>
      <c r="D1" s="541"/>
      <c r="E1" s="541"/>
      <c r="F1" s="541"/>
      <c r="G1" s="541"/>
      <c r="H1" s="602"/>
    </row>
    <row r="2" spans="1:8">
      <c r="A2" s="603"/>
      <c r="B2" s="526"/>
      <c r="C2" s="526"/>
      <c r="D2" s="526"/>
      <c r="E2" s="526"/>
      <c r="F2" s="526"/>
      <c r="G2" s="526"/>
      <c r="H2" s="604"/>
    </row>
    <row r="3" spans="1:8">
      <c r="A3" s="603"/>
      <c r="B3" s="526"/>
      <c r="C3" s="526"/>
      <c r="D3" s="526"/>
      <c r="E3" s="526"/>
      <c r="F3" s="526"/>
      <c r="G3" s="526"/>
      <c r="H3" s="604"/>
    </row>
    <row r="4" spans="1:8" ht="26.25" customHeight="1">
      <c r="A4" s="603"/>
      <c r="B4" s="526"/>
      <c r="C4" s="526"/>
      <c r="D4" s="526"/>
      <c r="E4" s="526"/>
      <c r="F4" s="526"/>
      <c r="G4" s="526"/>
      <c r="H4" s="604"/>
    </row>
    <row r="5" spans="1:8">
      <c r="A5" s="603"/>
      <c r="B5" s="526"/>
      <c r="C5" s="526"/>
      <c r="D5" s="526"/>
      <c r="E5" s="526"/>
      <c r="F5" s="526"/>
      <c r="G5" s="526"/>
      <c r="H5" s="604"/>
    </row>
    <row r="6" spans="1:8" ht="15.75" thickBot="1">
      <c r="A6" s="605"/>
      <c r="B6" s="527"/>
      <c r="C6" s="527"/>
      <c r="D6" s="527"/>
      <c r="E6" s="527"/>
      <c r="F6" s="527"/>
      <c r="G6" s="527"/>
      <c r="H6" s="606"/>
    </row>
    <row r="7" spans="1:8" ht="24.75" customHeight="1" thickTop="1" thickBot="1">
      <c r="A7" s="554" t="s">
        <v>843</v>
      </c>
      <c r="B7" s="554"/>
      <c r="C7" s="554"/>
      <c r="D7" s="557" t="str">
        <f>ORÇAMENTO!H7</f>
        <v xml:space="preserve">DATA DA EXPEDIÇÃO: 09/09/2020 </v>
      </c>
      <c r="E7" s="554"/>
      <c r="F7" s="554"/>
      <c r="G7" s="303"/>
      <c r="H7" s="302"/>
    </row>
    <row r="8" spans="1:8" ht="25.5" customHeight="1" thickTop="1" thickBot="1">
      <c r="A8" s="558" t="str">
        <f>ORÇAMENTO!A8</f>
        <v>OBRA: ESCOLA MUNICIPAL DE ENSINO FUNDAMENTAL PANTANAL DE AREIA.</v>
      </c>
      <c r="B8" s="559"/>
      <c r="C8" s="559"/>
      <c r="D8" s="559"/>
      <c r="E8" s="559"/>
      <c r="F8" s="559"/>
      <c r="G8" s="560"/>
      <c r="H8" s="302"/>
    </row>
    <row r="9" spans="1:8" ht="31.5" customHeight="1" thickTop="1" thickBot="1">
      <c r="A9" s="558" t="str">
        <f>ORÇAMENTO!A9</f>
        <v>LOCAL DA OBRA: TRANSFARTURÃO, RAMAL UNIVERSO, COMUNIDADE PANTANAL DE AREIA.</v>
      </c>
      <c r="B9" s="559"/>
      <c r="C9" s="559"/>
      <c r="D9" s="581" t="str">
        <f>ORÇAMENTO!H8</f>
        <v>VALOR DA OBRA:</v>
      </c>
      <c r="E9" s="582"/>
      <c r="F9" s="582"/>
      <c r="G9" s="312">
        <f>ORÇAMENTO!I93</f>
        <v>292507.49400000001</v>
      </c>
      <c r="H9" s="309"/>
    </row>
    <row r="10" spans="1:8" ht="15.75" thickTop="1">
      <c r="A10" s="607"/>
      <c r="B10" s="608"/>
      <c r="C10" s="608"/>
      <c r="D10" s="608"/>
      <c r="E10" s="608"/>
      <c r="F10" s="608"/>
      <c r="G10" s="608"/>
      <c r="H10" s="609"/>
    </row>
    <row r="11" spans="1:8">
      <c r="A11" s="589" t="s">
        <v>620</v>
      </c>
      <c r="B11" s="590"/>
      <c r="C11" s="590"/>
      <c r="D11" s="590"/>
      <c r="E11" s="590"/>
      <c r="F11" s="590"/>
      <c r="G11" s="590"/>
      <c r="H11" s="591"/>
    </row>
    <row r="12" spans="1:8">
      <c r="A12" s="589"/>
      <c r="B12" s="590"/>
      <c r="C12" s="590"/>
      <c r="D12" s="590"/>
      <c r="E12" s="590"/>
      <c r="F12" s="590"/>
      <c r="G12" s="590"/>
      <c r="H12" s="591"/>
    </row>
    <row r="13" spans="1:8" ht="15.75">
      <c r="A13" s="592" t="s">
        <v>0</v>
      </c>
      <c r="B13" s="596" t="s">
        <v>1</v>
      </c>
      <c r="C13" s="596" t="s">
        <v>592</v>
      </c>
      <c r="D13" s="610" t="s">
        <v>621</v>
      </c>
      <c r="E13" s="429" t="s">
        <v>622</v>
      </c>
      <c r="F13" s="429" t="s">
        <v>622</v>
      </c>
      <c r="G13" s="429" t="s">
        <v>622</v>
      </c>
      <c r="H13" s="332" t="s">
        <v>622</v>
      </c>
    </row>
    <row r="14" spans="1:8" ht="15.75">
      <c r="A14" s="592"/>
      <c r="B14" s="596"/>
      <c r="C14" s="596"/>
      <c r="D14" s="610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7">
        <v>1000000</v>
      </c>
      <c r="B15" s="593" t="s">
        <v>599</v>
      </c>
      <c r="C15" s="584">
        <f>ORÇAMENTO!I14</f>
        <v>2322.1902</v>
      </c>
      <c r="D15" s="583">
        <f>ROUND(C15/$C$47,5)</f>
        <v>7.9399999999999991E-3</v>
      </c>
      <c r="E15" s="301">
        <v>1</v>
      </c>
      <c r="F15" s="294"/>
      <c r="G15" s="294"/>
      <c r="H15" s="335"/>
    </row>
    <row r="16" spans="1:8">
      <c r="A16" s="588"/>
      <c r="B16" s="593"/>
      <c r="C16" s="584"/>
      <c r="D16" s="583"/>
      <c r="E16" s="432">
        <f>C15*$E$15</f>
        <v>2322.1902</v>
      </c>
      <c r="F16" s="295"/>
      <c r="G16" s="295"/>
      <c r="H16" s="334"/>
    </row>
    <row r="17" spans="1:8" ht="15.75" thickBot="1">
      <c r="A17" s="587">
        <v>2000000</v>
      </c>
      <c r="B17" s="593" t="s">
        <v>601</v>
      </c>
      <c r="C17" s="584">
        <f>ORÇAMENTO!I17</f>
        <v>1224.0817999999999</v>
      </c>
      <c r="D17" s="583">
        <f>ROUND(C17/$C$47,5)</f>
        <v>4.1799999999999997E-3</v>
      </c>
      <c r="E17" s="301">
        <v>1</v>
      </c>
      <c r="F17" s="294"/>
      <c r="G17" s="294"/>
      <c r="H17" s="335"/>
    </row>
    <row r="18" spans="1:8">
      <c r="A18" s="588"/>
      <c r="B18" s="593"/>
      <c r="C18" s="584"/>
      <c r="D18" s="583"/>
      <c r="E18" s="432">
        <f>C17*$E$17</f>
        <v>1224.0817999999999</v>
      </c>
      <c r="F18" s="295"/>
      <c r="G18" s="295"/>
      <c r="H18" s="334"/>
    </row>
    <row r="19" spans="1:8" ht="15.75" thickBot="1">
      <c r="A19" s="587">
        <v>3000000</v>
      </c>
      <c r="B19" s="593" t="s">
        <v>602</v>
      </c>
      <c r="C19" s="584">
        <f>ORÇAMENTO!I20</f>
        <v>17312.831699999999</v>
      </c>
      <c r="D19" s="583">
        <f>ROUND(C19/$C$47,5)</f>
        <v>5.919E-2</v>
      </c>
      <c r="E19" s="301">
        <v>1</v>
      </c>
      <c r="F19" s="294"/>
      <c r="G19" s="294"/>
      <c r="H19" s="335"/>
    </row>
    <row r="20" spans="1:8">
      <c r="A20" s="588"/>
      <c r="B20" s="593"/>
      <c r="C20" s="584"/>
      <c r="D20" s="583"/>
      <c r="E20" s="432">
        <f>C19*$E$19</f>
        <v>17312.831699999999</v>
      </c>
      <c r="F20" s="295"/>
      <c r="G20" s="295"/>
      <c r="H20" s="334"/>
    </row>
    <row r="21" spans="1:8" ht="15.75" thickBot="1">
      <c r="A21" s="587">
        <v>4000000</v>
      </c>
      <c r="B21" s="593" t="s">
        <v>603</v>
      </c>
      <c r="C21" s="584">
        <f>ORÇAMENTO!I23</f>
        <v>20699.131999999998</v>
      </c>
      <c r="D21" s="583">
        <f>ROUND(C21/$C$47,5)</f>
        <v>7.0760000000000003E-2</v>
      </c>
      <c r="E21" s="301">
        <v>0.6</v>
      </c>
      <c r="F21" s="301">
        <v>0.4</v>
      </c>
      <c r="G21" s="294"/>
      <c r="H21" s="335"/>
    </row>
    <row r="22" spans="1:8">
      <c r="A22" s="588"/>
      <c r="B22" s="593"/>
      <c r="C22" s="584"/>
      <c r="D22" s="583"/>
      <c r="E22" s="432">
        <f>C21*$E$21</f>
        <v>12419.479199999998</v>
      </c>
      <c r="F22" s="432">
        <f>C21*$F$21</f>
        <v>8279.6527999999998</v>
      </c>
      <c r="G22" s="295"/>
      <c r="H22" s="334"/>
    </row>
    <row r="23" spans="1:8" ht="15.75" thickBot="1">
      <c r="A23" s="587">
        <v>5000000</v>
      </c>
      <c r="B23" s="593" t="s">
        <v>604</v>
      </c>
      <c r="C23" s="584">
        <f>ORÇAMENTO!I25</f>
        <v>4180.0620000000008</v>
      </c>
      <c r="D23" s="583">
        <f>ROUND(C23/$C$47,5)</f>
        <v>1.4290000000000001E-2</v>
      </c>
      <c r="E23" s="301">
        <v>1</v>
      </c>
      <c r="F23" s="294"/>
      <c r="G23" s="294"/>
      <c r="H23" s="335"/>
    </row>
    <row r="24" spans="1:8">
      <c r="A24" s="588"/>
      <c r="B24" s="593"/>
      <c r="C24" s="584"/>
      <c r="D24" s="583"/>
      <c r="E24" s="432">
        <f>C23*$E$23</f>
        <v>4180.0620000000008</v>
      </c>
      <c r="F24" s="295"/>
      <c r="G24" s="295"/>
      <c r="H24" s="334"/>
    </row>
    <row r="25" spans="1:8" ht="15.75" thickBot="1">
      <c r="A25" s="587">
        <v>6000000</v>
      </c>
      <c r="B25" s="593" t="s">
        <v>606</v>
      </c>
      <c r="C25" s="584">
        <f>ORÇAMENTO!I27</f>
        <v>12502.651700000002</v>
      </c>
      <c r="D25" s="583">
        <f>ROUND(C25/$C$47,5)</f>
        <v>4.274E-2</v>
      </c>
      <c r="E25" s="301">
        <v>0.3</v>
      </c>
      <c r="F25" s="301">
        <v>0.7</v>
      </c>
      <c r="G25" s="294"/>
      <c r="H25" s="335"/>
    </row>
    <row r="26" spans="1:8">
      <c r="A26" s="588"/>
      <c r="B26" s="593"/>
      <c r="C26" s="584"/>
      <c r="D26" s="583"/>
      <c r="E26" s="432">
        <f>C25*$E$25</f>
        <v>3750.7955100000004</v>
      </c>
      <c r="F26" s="432">
        <f>C25*$F$25</f>
        <v>8751.8561900000004</v>
      </c>
      <c r="G26" s="295"/>
      <c r="H26" s="334"/>
    </row>
    <row r="27" spans="1:8" ht="15.75" thickBot="1">
      <c r="A27" s="587">
        <v>7000000</v>
      </c>
      <c r="B27" s="593" t="s">
        <v>103</v>
      </c>
      <c r="C27" s="584">
        <f>ORÇAMENTO!I31</f>
        <v>24414.070899999999</v>
      </c>
      <c r="D27" s="583">
        <f>ROUND(C27/$C$47,5)</f>
        <v>8.3460000000000006E-2</v>
      </c>
      <c r="E27" s="301">
        <v>0.3</v>
      </c>
      <c r="F27" s="301">
        <v>0.3</v>
      </c>
      <c r="G27" s="301">
        <v>0.4</v>
      </c>
      <c r="H27" s="335"/>
    </row>
    <row r="28" spans="1:8">
      <c r="A28" s="588"/>
      <c r="B28" s="593"/>
      <c r="C28" s="584"/>
      <c r="D28" s="583"/>
      <c r="E28" s="432">
        <f>C27*$E$27</f>
        <v>7324.2212699999991</v>
      </c>
      <c r="F28" s="432">
        <f>C27*$F$27</f>
        <v>7324.2212699999991</v>
      </c>
      <c r="G28" s="432">
        <f>C27*$G$27</f>
        <v>9765.6283600000006</v>
      </c>
      <c r="H28" s="334"/>
    </row>
    <row r="29" spans="1:8" ht="15.75" thickBot="1">
      <c r="A29" s="587">
        <v>8000000</v>
      </c>
      <c r="B29" s="593" t="s">
        <v>104</v>
      </c>
      <c r="C29" s="584">
        <f>ORÇAMENTO!I36</f>
        <v>27668.491499999996</v>
      </c>
      <c r="D29" s="583">
        <f>ROUND(C29/$C$47,5)</f>
        <v>9.4589999999999994E-2</v>
      </c>
      <c r="E29" s="294"/>
      <c r="F29" s="301">
        <v>0.5</v>
      </c>
      <c r="G29" s="301">
        <v>0.5</v>
      </c>
      <c r="H29" s="335"/>
    </row>
    <row r="30" spans="1:8">
      <c r="A30" s="588"/>
      <c r="B30" s="593"/>
      <c r="C30" s="584"/>
      <c r="D30" s="583"/>
      <c r="E30" s="295"/>
      <c r="F30" s="432">
        <f>C29*$F$29</f>
        <v>13834.245749999998</v>
      </c>
      <c r="G30" s="432">
        <f>C29*$G$29</f>
        <v>13834.245749999998</v>
      </c>
      <c r="H30" s="334"/>
    </row>
    <row r="31" spans="1:8" ht="15.75" thickBot="1">
      <c r="A31" s="587">
        <v>9000000</v>
      </c>
      <c r="B31" s="593" t="s">
        <v>607</v>
      </c>
      <c r="C31" s="584">
        <f>ORÇAMENTO!I41</f>
        <v>48847.100000000006</v>
      </c>
      <c r="D31" s="583">
        <f>ROUND(C31/$C$47,5)</f>
        <v>0.16699</v>
      </c>
      <c r="E31" s="294"/>
      <c r="F31" s="301">
        <v>0.4</v>
      </c>
      <c r="G31" s="301">
        <v>0.6</v>
      </c>
      <c r="H31" s="335"/>
    </row>
    <row r="32" spans="1:8">
      <c r="A32" s="588"/>
      <c r="B32" s="593"/>
      <c r="C32" s="584"/>
      <c r="D32" s="583"/>
      <c r="E32" s="295"/>
      <c r="F32" s="432">
        <f>C31*$F$31</f>
        <v>19538.840000000004</v>
      </c>
      <c r="G32" s="432">
        <f>C31*$G$31</f>
        <v>29308.260000000002</v>
      </c>
      <c r="H32" s="334"/>
    </row>
    <row r="33" spans="1:8" ht="15.75" thickBot="1">
      <c r="A33" s="587">
        <v>10000000</v>
      </c>
      <c r="B33" s="593" t="s">
        <v>611</v>
      </c>
      <c r="C33" s="584">
        <f>ORÇAMENTO!I63</f>
        <v>10222.558499999999</v>
      </c>
      <c r="D33" s="583">
        <f>ROUND(C33/$C$47,5)</f>
        <v>3.4950000000000002E-2</v>
      </c>
      <c r="E33" s="294"/>
      <c r="F33" s="294"/>
      <c r="G33" s="301">
        <v>0.4</v>
      </c>
      <c r="H33" s="336">
        <v>0.6</v>
      </c>
    </row>
    <row r="34" spans="1:8">
      <c r="A34" s="588"/>
      <c r="B34" s="593"/>
      <c r="C34" s="584"/>
      <c r="D34" s="583"/>
      <c r="E34" s="295"/>
      <c r="F34" s="295"/>
      <c r="G34" s="432">
        <f>C33*$G$33</f>
        <v>4089.0234</v>
      </c>
      <c r="H34" s="428">
        <f>C33*$H$33</f>
        <v>6133.5350999999991</v>
      </c>
    </row>
    <row r="35" spans="1:8" ht="15.75" thickBot="1">
      <c r="A35" s="587">
        <v>11000000</v>
      </c>
      <c r="B35" s="593" t="s">
        <v>612</v>
      </c>
      <c r="C35" s="584">
        <f>ORÇAMENTO!I66</f>
        <v>15309.621899999998</v>
      </c>
      <c r="D35" s="583">
        <f>ROUND(C35/$C$47,5)</f>
        <v>5.2339999999999998E-2</v>
      </c>
      <c r="E35" s="294"/>
      <c r="F35" s="301">
        <v>0.3</v>
      </c>
      <c r="G35" s="301">
        <v>0.3</v>
      </c>
      <c r="H35" s="336">
        <v>0.4</v>
      </c>
    </row>
    <row r="36" spans="1:8">
      <c r="A36" s="588"/>
      <c r="B36" s="593"/>
      <c r="C36" s="584"/>
      <c r="D36" s="583"/>
      <c r="E36" s="295"/>
      <c r="F36" s="432">
        <f>C35*$F$35</f>
        <v>4592.8865699999997</v>
      </c>
      <c r="G36" s="432">
        <f>C35*$G$35</f>
        <v>4592.8865699999997</v>
      </c>
      <c r="H36" s="428">
        <f>C35*$H$35</f>
        <v>6123.8487599999999</v>
      </c>
    </row>
    <row r="37" spans="1:8" ht="15.75" thickBot="1">
      <c r="A37" s="587">
        <v>12000000</v>
      </c>
      <c r="B37" s="593" t="s">
        <v>613</v>
      </c>
      <c r="C37" s="584">
        <f>ORÇAMENTO!I71</f>
        <v>9044.8866000000016</v>
      </c>
      <c r="D37" s="583">
        <f>ROUND(C37/$C$47,5)</f>
        <v>3.092E-2</v>
      </c>
      <c r="E37" s="294"/>
      <c r="F37" s="301">
        <v>0.2</v>
      </c>
      <c r="G37" s="301">
        <v>0.3</v>
      </c>
      <c r="H37" s="336">
        <v>0.5</v>
      </c>
    </row>
    <row r="38" spans="1:8">
      <c r="A38" s="588"/>
      <c r="B38" s="593"/>
      <c r="C38" s="584"/>
      <c r="D38" s="583"/>
      <c r="E38" s="295"/>
      <c r="F38" s="432">
        <f>C37*$F$37</f>
        <v>1808.9773200000004</v>
      </c>
      <c r="G38" s="432">
        <f>C37*$G$37</f>
        <v>2713.4659800000004</v>
      </c>
      <c r="H38" s="428">
        <f>C37*$H$37</f>
        <v>4522.4433000000008</v>
      </c>
    </row>
    <row r="39" spans="1:8" ht="15.75" thickBot="1">
      <c r="A39" s="587">
        <v>13000000</v>
      </c>
      <c r="B39" s="585" t="s">
        <v>615</v>
      </c>
      <c r="C39" s="584">
        <f>ORÇAMENTO!I74</f>
        <v>4327.7307000000001</v>
      </c>
      <c r="D39" s="583">
        <f>ROUND(C39/$C$47,5)</f>
        <v>1.4800000000000001E-2</v>
      </c>
      <c r="E39" s="294"/>
      <c r="F39" s="294"/>
      <c r="G39" s="294"/>
      <c r="H39" s="336">
        <v>1</v>
      </c>
    </row>
    <row r="40" spans="1:8">
      <c r="A40" s="588"/>
      <c r="B40" s="586"/>
      <c r="C40" s="584"/>
      <c r="D40" s="583"/>
      <c r="E40" s="295"/>
      <c r="F40" s="295"/>
      <c r="G40" s="295"/>
      <c r="H40" s="428">
        <f>C39*$H$39</f>
        <v>4327.7307000000001</v>
      </c>
    </row>
    <row r="41" spans="1:8" ht="15.75" thickBot="1">
      <c r="A41" s="587">
        <v>14000000</v>
      </c>
      <c r="B41" s="593" t="s">
        <v>616</v>
      </c>
      <c r="C41" s="584">
        <f>ORÇAMENTO!I79</f>
        <v>33642.044499999996</v>
      </c>
      <c r="D41" s="583">
        <f>ROUND(C41/$C$47,5)</f>
        <v>0.11501</v>
      </c>
      <c r="E41" s="301">
        <v>0.35</v>
      </c>
      <c r="F41" s="301">
        <v>0.65</v>
      </c>
      <c r="G41" s="294"/>
      <c r="H41" s="335"/>
    </row>
    <row r="42" spans="1:8">
      <c r="A42" s="588"/>
      <c r="B42" s="593"/>
      <c r="C42" s="584"/>
      <c r="D42" s="583"/>
      <c r="E42" s="432">
        <f>C41*$E$41</f>
        <v>11774.715574999998</v>
      </c>
      <c r="F42" s="432">
        <f>C41*$F$41</f>
        <v>21867.328924999998</v>
      </c>
      <c r="G42" s="295"/>
      <c r="H42" s="334"/>
    </row>
    <row r="43" spans="1:8" ht="15.75" thickBot="1">
      <c r="A43" s="587">
        <v>15000000</v>
      </c>
      <c r="B43" s="585" t="s">
        <v>617</v>
      </c>
      <c r="C43" s="584">
        <f>ORÇAMENTO!I84</f>
        <v>779.66000000000008</v>
      </c>
      <c r="D43" s="583">
        <f>ROUND(C43/$C$47,5)</f>
        <v>2.6700000000000001E-3</v>
      </c>
      <c r="E43" s="294"/>
      <c r="F43" s="294"/>
      <c r="G43" s="294"/>
      <c r="H43" s="336">
        <v>1</v>
      </c>
    </row>
    <row r="44" spans="1:8">
      <c r="A44" s="588"/>
      <c r="B44" s="586"/>
      <c r="C44" s="584"/>
      <c r="D44" s="583"/>
      <c r="E44" s="295"/>
      <c r="F44" s="295"/>
      <c r="G44" s="295"/>
      <c r="H44" s="428">
        <f>C43*$H$43</f>
        <v>779.66000000000008</v>
      </c>
    </row>
    <row r="45" spans="1:8" ht="15.75" thickBot="1">
      <c r="A45" s="587">
        <v>16000000</v>
      </c>
      <c r="B45" s="593" t="s">
        <v>618</v>
      </c>
      <c r="C45" s="584">
        <f>ORÇAMENTO!I87</f>
        <v>60010.38</v>
      </c>
      <c r="D45" s="583">
        <f>ROUND(C45/$C$47,5)</f>
        <v>0.20516000000000001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8"/>
      <c r="B46" s="593"/>
      <c r="C46" s="584"/>
      <c r="D46" s="583"/>
      <c r="E46" s="432">
        <f>C45*$E$45</f>
        <v>12002.076000000001</v>
      </c>
      <c r="F46" s="432">
        <f>C45*$F$45</f>
        <v>12002.076000000001</v>
      </c>
      <c r="G46" s="432">
        <f>C45*$G$45</f>
        <v>12002.076000000001</v>
      </c>
      <c r="H46" s="428">
        <f>C45*$H$45</f>
        <v>24004.152000000002</v>
      </c>
    </row>
    <row r="47" spans="1:8" ht="15.75">
      <c r="A47" s="599" t="s">
        <v>5</v>
      </c>
      <c r="B47" s="600"/>
      <c r="C47" s="299">
        <f>SUM(C15:C46)</f>
        <v>292507.49400000001</v>
      </c>
      <c r="D47" s="300">
        <f>SUM(D15:D46)</f>
        <v>0.99999000000000016</v>
      </c>
      <c r="E47" s="296"/>
      <c r="F47" s="296"/>
      <c r="G47" s="296"/>
      <c r="H47" s="337"/>
    </row>
    <row r="48" spans="1:8" ht="15.75">
      <c r="A48" s="594" t="s">
        <v>623</v>
      </c>
      <c r="B48" s="595"/>
      <c r="C48" s="595"/>
      <c r="D48" s="298"/>
      <c r="E48" s="304">
        <f>E16+E18+E20+E22+E24+E26+E28+E30+E32+E34+E36+E38+E40+E42+E44+E46</f>
        <v>72310.453255</v>
      </c>
      <c r="F48" s="304">
        <f t="shared" ref="F48:H48" si="0">F16+F18+F20+F22+F24+F26+F28+F30+F32+F34+F36+F38+F40+F42+F44+F46</f>
        <v>98000.084824999998</v>
      </c>
      <c r="G48" s="304">
        <f t="shared" si="0"/>
        <v>76305.586060000001</v>
      </c>
      <c r="H48" s="338">
        <f t="shared" si="0"/>
        <v>45891.369860000006</v>
      </c>
    </row>
    <row r="49" spans="1:8" ht="15.75">
      <c r="A49" s="594" t="s">
        <v>624</v>
      </c>
      <c r="B49" s="595"/>
      <c r="C49" s="595"/>
      <c r="D49" s="298"/>
      <c r="E49" s="305">
        <f>E48/$C$47</f>
        <v>0.24720889118485284</v>
      </c>
      <c r="F49" s="305">
        <f t="shared" ref="F49:H49" si="1">F48/$C$47</f>
        <v>0.33503444128853671</v>
      </c>
      <c r="G49" s="305">
        <f t="shared" si="1"/>
        <v>0.26086711494646359</v>
      </c>
      <c r="H49" s="339">
        <f t="shared" si="1"/>
        <v>0.15688955258014692</v>
      </c>
    </row>
    <row r="50" spans="1:8" ht="15.75">
      <c r="A50" s="594" t="s">
        <v>625</v>
      </c>
      <c r="B50" s="595"/>
      <c r="C50" s="595"/>
      <c r="D50" s="298"/>
      <c r="E50" s="306">
        <f>E48</f>
        <v>72310.453255</v>
      </c>
      <c r="F50" s="307">
        <f t="shared" ref="F50:H51" si="2">E50+F48</f>
        <v>170310.53808</v>
      </c>
      <c r="G50" s="307">
        <f t="shared" si="2"/>
        <v>246616.12414</v>
      </c>
      <c r="H50" s="338">
        <f t="shared" si="2"/>
        <v>292507.49400000001</v>
      </c>
    </row>
    <row r="51" spans="1:8" ht="16.5" thickBot="1">
      <c r="A51" s="597" t="s">
        <v>626</v>
      </c>
      <c r="B51" s="598"/>
      <c r="C51" s="598"/>
      <c r="D51" s="340"/>
      <c r="E51" s="341">
        <f>E49</f>
        <v>0.24720889118485284</v>
      </c>
      <c r="F51" s="341">
        <f t="shared" si="2"/>
        <v>0.58224333247338955</v>
      </c>
      <c r="G51" s="341">
        <f t="shared" si="2"/>
        <v>0.84311044741985319</v>
      </c>
      <c r="H51" s="342">
        <f t="shared" si="2"/>
        <v>1</v>
      </c>
    </row>
    <row r="52" spans="1:8" ht="15.75" thickTop="1"/>
    <row r="57" spans="1:8">
      <c r="B57" s="552"/>
      <c r="C57" s="552"/>
      <c r="D57" s="552"/>
      <c r="E57" s="552"/>
      <c r="F57" s="552"/>
      <c r="G57" s="552"/>
      <c r="H57" s="552"/>
    </row>
    <row r="58" spans="1:8">
      <c r="B58" s="552"/>
      <c r="C58" s="552"/>
      <c r="D58" s="552"/>
      <c r="E58" s="552"/>
      <c r="F58" s="552"/>
      <c r="G58" s="552"/>
      <c r="H58" s="552"/>
    </row>
  </sheetData>
  <mergeCells count="83"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50:C50"/>
    <mergeCell ref="A51:C51"/>
    <mergeCell ref="A45:A46"/>
    <mergeCell ref="B45:B46"/>
    <mergeCell ref="C45:C46"/>
    <mergeCell ref="A47:B47"/>
    <mergeCell ref="A48:C48"/>
    <mergeCell ref="D21:D22"/>
    <mergeCell ref="B13:B14"/>
    <mergeCell ref="D43:D44"/>
    <mergeCell ref="C43:C44"/>
    <mergeCell ref="B43:B44"/>
    <mergeCell ref="D23:D24"/>
    <mergeCell ref="A21:A22"/>
    <mergeCell ref="B21:B22"/>
    <mergeCell ref="C21:C22"/>
    <mergeCell ref="B23:B24"/>
    <mergeCell ref="C15:C16"/>
    <mergeCell ref="A23:A24"/>
    <mergeCell ref="C23:C2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601"/>
      <c r="B1" s="541"/>
      <c r="C1" s="541"/>
      <c r="D1" s="541"/>
      <c r="E1" s="541"/>
      <c r="F1" s="541"/>
      <c r="G1" s="602"/>
    </row>
    <row r="2" spans="1:7">
      <c r="A2" s="603"/>
      <c r="B2" s="526"/>
      <c r="C2" s="526"/>
      <c r="D2" s="526"/>
      <c r="E2" s="526"/>
      <c r="F2" s="526"/>
      <c r="G2" s="604"/>
    </row>
    <row r="3" spans="1:7">
      <c r="A3" s="603"/>
      <c r="B3" s="526"/>
      <c r="C3" s="526"/>
      <c r="D3" s="526"/>
      <c r="E3" s="526"/>
      <c r="F3" s="526"/>
      <c r="G3" s="604"/>
    </row>
    <row r="4" spans="1:7">
      <c r="A4" s="603"/>
      <c r="B4" s="526"/>
      <c r="C4" s="526"/>
      <c r="D4" s="526"/>
      <c r="E4" s="526"/>
      <c r="F4" s="526"/>
      <c r="G4" s="604"/>
    </row>
    <row r="5" spans="1:7">
      <c r="A5" s="603"/>
      <c r="B5" s="526"/>
      <c r="C5" s="526"/>
      <c r="D5" s="526"/>
      <c r="E5" s="526"/>
      <c r="F5" s="526"/>
      <c r="G5" s="604"/>
    </row>
    <row r="6" spans="1:7" ht="24" customHeight="1" thickBot="1">
      <c r="A6" s="605"/>
      <c r="B6" s="527"/>
      <c r="C6" s="527"/>
      <c r="D6" s="527"/>
      <c r="E6" s="527"/>
      <c r="F6" s="527"/>
      <c r="G6" s="606"/>
    </row>
    <row r="7" spans="1:7" ht="42.75" customHeight="1" thickTop="1" thickBot="1">
      <c r="A7" s="554" t="s">
        <v>843</v>
      </c>
      <c r="B7" s="554"/>
      <c r="C7" s="554"/>
      <c r="D7" s="631" t="s">
        <v>577</v>
      </c>
      <c r="E7" s="632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58" t="str">
        <f>CRONOGRAMA!A9</f>
        <v>LOCAL DA OBRA: TRANSFARTURÃO, RAMAL UNIVERSO, COMUNIDADE PANTANAL DE AREIA.</v>
      </c>
      <c r="B8" s="559"/>
      <c r="C8" s="559"/>
      <c r="D8" s="559"/>
      <c r="E8" s="560"/>
      <c r="F8" s="311" t="s">
        <v>629</v>
      </c>
      <c r="G8" s="310">
        <f>ORÇAMENTO!I93</f>
        <v>292507.49400000001</v>
      </c>
    </row>
    <row r="9" spans="1:7" ht="49.5" customHeight="1" thickTop="1" thickBot="1">
      <c r="A9" s="625" t="s">
        <v>864</v>
      </c>
      <c r="B9" s="626"/>
      <c r="C9" s="627"/>
      <c r="D9" s="505" t="s">
        <v>297</v>
      </c>
      <c r="E9" s="625"/>
      <c r="F9" s="626"/>
      <c r="G9" s="627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8" t="s">
        <v>298</v>
      </c>
      <c r="B11" s="629"/>
      <c r="C11" s="629"/>
      <c r="D11" s="629"/>
      <c r="E11" s="629"/>
      <c r="F11" s="629"/>
      <c r="G11" s="630"/>
    </row>
    <row r="12" spans="1:7">
      <c r="A12" s="616" t="s">
        <v>299</v>
      </c>
      <c r="B12" s="617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4" t="s">
        <v>303</v>
      </c>
      <c r="D13" s="504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4" t="s">
        <v>303</v>
      </c>
      <c r="D14" s="504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4" t="s">
        <v>303</v>
      </c>
      <c r="D15" s="504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4" t="s">
        <v>303</v>
      </c>
      <c r="D16" s="504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4" t="s">
        <v>303</v>
      </c>
      <c r="D17" s="504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11"/>
      <c r="B18" s="612"/>
      <c r="C18" s="612"/>
      <c r="D18" s="612"/>
      <c r="E18" s="612"/>
      <c r="F18" s="244" t="s">
        <v>312</v>
      </c>
      <c r="G18" s="347">
        <f>SUM(G13:G17)</f>
        <v>160.82499999999999</v>
      </c>
    </row>
    <row r="19" spans="1:7" ht="30">
      <c r="A19" s="611"/>
      <c r="B19" s="612"/>
      <c r="C19" s="612"/>
      <c r="D19" s="612"/>
      <c r="E19" s="612"/>
      <c r="F19" s="248" t="s">
        <v>765</v>
      </c>
      <c r="G19" s="348">
        <v>0</v>
      </c>
    </row>
    <row r="20" spans="1:7">
      <c r="A20" s="611"/>
      <c r="B20" s="612"/>
      <c r="C20" s="612"/>
      <c r="D20" s="612"/>
      <c r="E20" s="612"/>
      <c r="F20" s="218" t="s">
        <v>314</v>
      </c>
      <c r="G20" s="347">
        <f>SUM(G18:G19)</f>
        <v>160.82499999999999</v>
      </c>
    </row>
    <row r="21" spans="1:7" ht="20.25" customHeight="1">
      <c r="A21" s="628" t="s">
        <v>315</v>
      </c>
      <c r="B21" s="629"/>
      <c r="C21" s="629"/>
      <c r="D21" s="629"/>
      <c r="E21" s="629"/>
      <c r="F21" s="629"/>
      <c r="G21" s="630"/>
    </row>
    <row r="22" spans="1:7">
      <c r="A22" s="616" t="s">
        <v>299</v>
      </c>
      <c r="B22" s="617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4" t="s">
        <v>303</v>
      </c>
      <c r="D23" s="504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4" t="s">
        <v>303</v>
      </c>
      <c r="D24" s="504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4" t="s">
        <v>303</v>
      </c>
      <c r="D25" s="504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4" t="s">
        <v>303</v>
      </c>
      <c r="D26" s="504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4" t="s">
        <v>303</v>
      </c>
      <c r="D27" s="504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4" t="s">
        <v>303</v>
      </c>
      <c r="D28" s="504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4" t="s">
        <v>303</v>
      </c>
      <c r="D29" s="504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11"/>
      <c r="B30" s="612"/>
      <c r="C30" s="612"/>
      <c r="D30" s="612"/>
      <c r="E30" s="612"/>
      <c r="F30" s="244" t="s">
        <v>312</v>
      </c>
      <c r="G30" s="347">
        <v>4.26</v>
      </c>
    </row>
    <row r="31" spans="1:7" ht="30">
      <c r="A31" s="611"/>
      <c r="B31" s="612"/>
      <c r="C31" s="612"/>
      <c r="D31" s="612"/>
      <c r="E31" s="612"/>
      <c r="F31" s="248" t="s">
        <v>765</v>
      </c>
      <c r="G31" s="348">
        <v>0</v>
      </c>
    </row>
    <row r="32" spans="1:7">
      <c r="A32" s="611"/>
      <c r="B32" s="612"/>
      <c r="C32" s="612"/>
      <c r="D32" s="612"/>
      <c r="E32" s="612"/>
      <c r="F32" s="218" t="s">
        <v>314</v>
      </c>
      <c r="G32" s="347">
        <f>G30+G31</f>
        <v>4.26</v>
      </c>
    </row>
    <row r="33" spans="1:7" ht="18.75" customHeight="1">
      <c r="A33" s="628" t="s">
        <v>325</v>
      </c>
      <c r="B33" s="629"/>
      <c r="C33" s="629"/>
      <c r="D33" s="629"/>
      <c r="E33" s="629"/>
      <c r="F33" s="629"/>
      <c r="G33" s="630"/>
    </row>
    <row r="34" spans="1:7">
      <c r="A34" s="616" t="s">
        <v>299</v>
      </c>
      <c r="B34" s="617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11"/>
      <c r="B36" s="612"/>
      <c r="C36" s="612"/>
      <c r="D36" s="612"/>
      <c r="E36" s="612"/>
      <c r="F36" s="244" t="s">
        <v>312</v>
      </c>
      <c r="G36" s="347">
        <f>SUM(G35)</f>
        <v>43.08</v>
      </c>
    </row>
    <row r="37" spans="1:7" ht="30">
      <c r="A37" s="611"/>
      <c r="B37" s="612"/>
      <c r="C37" s="612"/>
      <c r="D37" s="612"/>
      <c r="E37" s="612"/>
      <c r="F37" s="248" t="s">
        <v>765</v>
      </c>
      <c r="G37" s="348">
        <v>0</v>
      </c>
    </row>
    <row r="38" spans="1:7">
      <c r="A38" s="611"/>
      <c r="B38" s="612"/>
      <c r="C38" s="612"/>
      <c r="D38" s="612"/>
      <c r="E38" s="612"/>
      <c r="F38" s="218" t="s">
        <v>314</v>
      </c>
      <c r="G38" s="347">
        <f>SUM(G36+G37)</f>
        <v>43.08</v>
      </c>
    </row>
    <row r="39" spans="1:7" ht="21" customHeight="1">
      <c r="A39" s="628" t="s">
        <v>326</v>
      </c>
      <c r="B39" s="629"/>
      <c r="C39" s="629"/>
      <c r="D39" s="629"/>
      <c r="E39" s="629"/>
      <c r="F39" s="629"/>
      <c r="G39" s="630"/>
    </row>
    <row r="40" spans="1:7">
      <c r="A40" s="616" t="s">
        <v>299</v>
      </c>
      <c r="B40" s="617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4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4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4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11"/>
      <c r="B44" s="612"/>
      <c r="C44" s="612"/>
      <c r="D44" s="612"/>
      <c r="E44" s="612"/>
      <c r="F44" s="244" t="s">
        <v>312</v>
      </c>
      <c r="G44" s="347">
        <f>SUM(G41:G43)</f>
        <v>93.897999999999996</v>
      </c>
    </row>
    <row r="45" spans="1:7" ht="30">
      <c r="A45" s="611"/>
      <c r="B45" s="612"/>
      <c r="C45" s="612"/>
      <c r="D45" s="612"/>
      <c r="E45" s="612"/>
      <c r="F45" s="248" t="s">
        <v>765</v>
      </c>
      <c r="G45" s="348">
        <v>0</v>
      </c>
    </row>
    <row r="46" spans="1:7">
      <c r="A46" s="611"/>
      <c r="B46" s="612"/>
      <c r="C46" s="612"/>
      <c r="D46" s="612"/>
      <c r="E46" s="612"/>
      <c r="F46" s="218" t="s">
        <v>314</v>
      </c>
      <c r="G46" s="347">
        <f>SUM(G44+G45)</f>
        <v>93.897999999999996</v>
      </c>
    </row>
    <row r="47" spans="1:7" ht="22.5" customHeight="1">
      <c r="A47" s="628" t="s">
        <v>331</v>
      </c>
      <c r="B47" s="629"/>
      <c r="C47" s="629"/>
      <c r="D47" s="629"/>
      <c r="E47" s="629"/>
      <c r="F47" s="629"/>
      <c r="G47" s="630"/>
    </row>
    <row r="48" spans="1:7">
      <c r="A48" s="616" t="s">
        <v>299</v>
      </c>
      <c r="B48" s="617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4" t="s">
        <v>303</v>
      </c>
      <c r="D49" s="504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4" t="s">
        <v>303</v>
      </c>
      <c r="D50" s="504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4" t="s">
        <v>303</v>
      </c>
      <c r="D51" s="504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4" t="s">
        <v>303</v>
      </c>
      <c r="D52" s="504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11"/>
      <c r="B53" s="612"/>
      <c r="C53" s="612"/>
      <c r="D53" s="612"/>
      <c r="E53" s="612"/>
      <c r="F53" s="244" t="s">
        <v>312</v>
      </c>
      <c r="G53" s="364">
        <f>SUM(G49:G52)</f>
        <v>2189.6800000000003</v>
      </c>
    </row>
    <row r="54" spans="1:7" ht="30">
      <c r="A54" s="611"/>
      <c r="B54" s="612"/>
      <c r="C54" s="612"/>
      <c r="D54" s="612"/>
      <c r="E54" s="612"/>
      <c r="F54" s="248" t="s">
        <v>765</v>
      </c>
      <c r="G54" s="348">
        <v>0</v>
      </c>
    </row>
    <row r="55" spans="1:7">
      <c r="A55" s="611"/>
      <c r="B55" s="612"/>
      <c r="C55" s="612"/>
      <c r="D55" s="612"/>
      <c r="E55" s="612"/>
      <c r="F55" s="218" t="s">
        <v>314</v>
      </c>
      <c r="G55" s="364">
        <f>SUM(G53+G54)</f>
        <v>2189.6800000000003</v>
      </c>
    </row>
    <row r="56" spans="1:7" ht="17.25" customHeight="1">
      <c r="A56" s="628" t="s">
        <v>336</v>
      </c>
      <c r="B56" s="629"/>
      <c r="C56" s="629"/>
      <c r="D56" s="629"/>
      <c r="E56" s="629"/>
      <c r="F56" s="629"/>
      <c r="G56" s="630"/>
    </row>
    <row r="57" spans="1:7">
      <c r="A57" s="616" t="s">
        <v>299</v>
      </c>
      <c r="B57" s="617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4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4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4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4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11"/>
      <c r="B62" s="612"/>
      <c r="C62" s="612"/>
      <c r="D62" s="612"/>
      <c r="E62" s="612"/>
      <c r="F62" s="244" t="s">
        <v>312</v>
      </c>
      <c r="G62" s="364">
        <f>SUM(G58:G61)</f>
        <v>2062.1800000000003</v>
      </c>
    </row>
    <row r="63" spans="1:7" ht="30">
      <c r="A63" s="611"/>
      <c r="B63" s="612"/>
      <c r="C63" s="612"/>
      <c r="D63" s="612"/>
      <c r="E63" s="612"/>
      <c r="F63" s="248" t="s">
        <v>765</v>
      </c>
      <c r="G63" s="348">
        <v>0</v>
      </c>
    </row>
    <row r="64" spans="1:7">
      <c r="A64" s="611"/>
      <c r="B64" s="612"/>
      <c r="C64" s="612"/>
      <c r="D64" s="612"/>
      <c r="E64" s="612"/>
      <c r="F64" s="218" t="s">
        <v>314</v>
      </c>
      <c r="G64" s="364">
        <f>G62+G63</f>
        <v>2062.1800000000003</v>
      </c>
    </row>
    <row r="65" spans="1:7" ht="22.5" customHeight="1">
      <c r="A65" s="628" t="s">
        <v>721</v>
      </c>
      <c r="B65" s="629"/>
      <c r="C65" s="629"/>
      <c r="D65" s="629"/>
      <c r="E65" s="629"/>
      <c r="F65" s="629"/>
      <c r="G65" s="630"/>
    </row>
    <row r="66" spans="1:7">
      <c r="A66" s="616" t="s">
        <v>299</v>
      </c>
      <c r="B66" s="617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4" t="s">
        <v>303</v>
      </c>
      <c r="D67" s="504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4" t="s">
        <v>303</v>
      </c>
      <c r="D68" s="504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4" t="s">
        <v>303</v>
      </c>
      <c r="D69" s="504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4" t="s">
        <v>303</v>
      </c>
      <c r="D70" s="504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11"/>
      <c r="B71" s="612"/>
      <c r="C71" s="612"/>
      <c r="D71" s="612"/>
      <c r="E71" s="612"/>
      <c r="F71" s="244" t="s">
        <v>312</v>
      </c>
      <c r="G71" s="364">
        <f>SUM(G67:G70)</f>
        <v>2359.6800000000003</v>
      </c>
    </row>
    <row r="72" spans="1:7" ht="30">
      <c r="A72" s="611"/>
      <c r="B72" s="612"/>
      <c r="C72" s="612"/>
      <c r="D72" s="612"/>
      <c r="E72" s="612"/>
      <c r="F72" s="248" t="s">
        <v>765</v>
      </c>
      <c r="G72" s="348">
        <v>0</v>
      </c>
    </row>
    <row r="73" spans="1:7">
      <c r="A73" s="611"/>
      <c r="B73" s="612"/>
      <c r="C73" s="612"/>
      <c r="D73" s="612"/>
      <c r="E73" s="612"/>
      <c r="F73" s="218" t="s">
        <v>314</v>
      </c>
      <c r="G73" s="364">
        <f>G71</f>
        <v>2359.6800000000003</v>
      </c>
    </row>
    <row r="74" spans="1:7" ht="22.5" customHeight="1">
      <c r="A74" s="628" t="s">
        <v>773</v>
      </c>
      <c r="B74" s="629"/>
      <c r="C74" s="629"/>
      <c r="D74" s="629"/>
      <c r="E74" s="629"/>
      <c r="F74" s="629"/>
      <c r="G74" s="630"/>
    </row>
    <row r="75" spans="1:7">
      <c r="A75" s="616" t="s">
        <v>299</v>
      </c>
      <c r="B75" s="617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1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1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1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1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11"/>
      <c r="B80" s="612"/>
      <c r="C80" s="612"/>
      <c r="D80" s="612"/>
      <c r="E80" s="612"/>
      <c r="F80" s="244" t="s">
        <v>312</v>
      </c>
      <c r="G80" s="364">
        <f>SUM(G76:G79)</f>
        <v>56.403999999999996</v>
      </c>
    </row>
    <row r="81" spans="1:7" s="255" customFormat="1" ht="30">
      <c r="A81" s="611"/>
      <c r="B81" s="612"/>
      <c r="C81" s="612"/>
      <c r="D81" s="612"/>
      <c r="E81" s="612"/>
      <c r="F81" s="248" t="s">
        <v>765</v>
      </c>
      <c r="G81" s="348">
        <v>0</v>
      </c>
    </row>
    <row r="82" spans="1:7">
      <c r="A82" s="611"/>
      <c r="B82" s="612"/>
      <c r="C82" s="612"/>
      <c r="D82" s="612"/>
      <c r="E82" s="612"/>
      <c r="F82" s="218" t="s">
        <v>314</v>
      </c>
      <c r="G82" s="364">
        <f>G80</f>
        <v>56.403999999999996</v>
      </c>
    </row>
    <row r="83" spans="1:7" ht="30" customHeight="1">
      <c r="A83" s="620" t="s">
        <v>340</v>
      </c>
      <c r="B83" s="621"/>
      <c r="C83" s="621"/>
      <c r="D83" s="621"/>
      <c r="E83" s="621"/>
      <c r="F83" s="621"/>
      <c r="G83" s="622"/>
    </row>
    <row r="84" spans="1:7">
      <c r="A84" s="623" t="s">
        <v>299</v>
      </c>
      <c r="B84" s="624"/>
      <c r="C84" s="472" t="s">
        <v>300</v>
      </c>
      <c r="D84" s="472" t="s">
        <v>2</v>
      </c>
      <c r="E84" s="472" t="s">
        <v>301</v>
      </c>
      <c r="F84" s="472" t="s">
        <v>302</v>
      </c>
      <c r="G84" s="473" t="s">
        <v>5</v>
      </c>
    </row>
    <row r="85" spans="1:7" ht="45">
      <c r="A85" s="491">
        <v>34557</v>
      </c>
      <c r="B85" s="445" t="s">
        <v>341</v>
      </c>
      <c r="C85" s="492" t="s">
        <v>337</v>
      </c>
      <c r="D85" s="492" t="s">
        <v>29</v>
      </c>
      <c r="E85" s="493">
        <v>0.42</v>
      </c>
      <c r="F85" s="494">
        <v>1.56</v>
      </c>
      <c r="G85" s="482">
        <v>0.65</v>
      </c>
    </row>
    <row r="86" spans="1:7">
      <c r="A86" s="491">
        <v>37395</v>
      </c>
      <c r="B86" s="445" t="s">
        <v>342</v>
      </c>
      <c r="C86" s="492" t="s">
        <v>337</v>
      </c>
      <c r="D86" s="492" t="s">
        <v>343</v>
      </c>
      <c r="E86" s="493">
        <v>5.0000000000000001E-3</v>
      </c>
      <c r="F86" s="494">
        <v>34.130000000000003</v>
      </c>
      <c r="G86" s="482">
        <f t="shared" ref="G86:G90" si="8">E86*F86</f>
        <v>0.17065000000000002</v>
      </c>
    </row>
    <row r="87" spans="1:7" ht="30">
      <c r="A87" s="491">
        <v>37592</v>
      </c>
      <c r="B87" s="445" t="s">
        <v>344</v>
      </c>
      <c r="C87" s="492" t="s">
        <v>337</v>
      </c>
      <c r="D87" s="492" t="s">
        <v>47</v>
      </c>
      <c r="E87" s="493">
        <v>13.35</v>
      </c>
      <c r="F87" s="489">
        <v>1.26</v>
      </c>
      <c r="G87" s="482">
        <f t="shared" si="8"/>
        <v>16.820999999999998</v>
      </c>
    </row>
    <row r="88" spans="1:7" ht="45">
      <c r="A88" s="491">
        <v>87369</v>
      </c>
      <c r="B88" s="445" t="s">
        <v>345</v>
      </c>
      <c r="C88" s="492" t="s">
        <v>337</v>
      </c>
      <c r="D88" s="492" t="s">
        <v>329</v>
      </c>
      <c r="E88" s="493">
        <v>1.04E-2</v>
      </c>
      <c r="F88" s="494">
        <v>600.52</v>
      </c>
      <c r="G88" s="482">
        <v>6.24</v>
      </c>
    </row>
    <row r="89" spans="1:7">
      <c r="A89" s="474">
        <v>88309</v>
      </c>
      <c r="B89" s="475" t="s">
        <v>346</v>
      </c>
      <c r="C89" s="476" t="s">
        <v>337</v>
      </c>
      <c r="D89" s="476" t="s">
        <v>304</v>
      </c>
      <c r="E89" s="495">
        <v>0.48</v>
      </c>
      <c r="F89" s="478">
        <v>20.079999999999998</v>
      </c>
      <c r="G89" s="482">
        <v>9.6300000000000008</v>
      </c>
    </row>
    <row r="90" spans="1:7">
      <c r="A90" s="474">
        <v>88316</v>
      </c>
      <c r="B90" s="475" t="s">
        <v>339</v>
      </c>
      <c r="C90" s="476" t="s">
        <v>337</v>
      </c>
      <c r="D90" s="476" t="s">
        <v>304</v>
      </c>
      <c r="E90" s="495">
        <v>0.24</v>
      </c>
      <c r="F90" s="478">
        <v>15.84</v>
      </c>
      <c r="G90" s="482">
        <f t="shared" si="8"/>
        <v>3.8015999999999996</v>
      </c>
    </row>
    <row r="91" spans="1:7">
      <c r="A91" s="633"/>
      <c r="B91" s="634"/>
      <c r="C91" s="634"/>
      <c r="D91" s="634"/>
      <c r="E91" s="634"/>
      <c r="F91" s="483" t="s">
        <v>314</v>
      </c>
      <c r="G91" s="484">
        <f>SUM(G85:G90)</f>
        <v>37.313250000000004</v>
      </c>
    </row>
    <row r="92" spans="1:7" ht="21.75" customHeight="1">
      <c r="A92" s="613" t="s">
        <v>347</v>
      </c>
      <c r="B92" s="614"/>
      <c r="C92" s="614"/>
      <c r="D92" s="614"/>
      <c r="E92" s="614"/>
      <c r="F92" s="614"/>
      <c r="G92" s="615"/>
    </row>
    <row r="93" spans="1:7">
      <c r="A93" s="616" t="s">
        <v>299</v>
      </c>
      <c r="B93" s="617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11"/>
      <c r="B102" s="612"/>
      <c r="C102" s="612"/>
      <c r="D102" s="612"/>
      <c r="E102" s="612"/>
      <c r="F102" s="265" t="s">
        <v>314</v>
      </c>
      <c r="G102" s="352">
        <v>33.94</v>
      </c>
    </row>
    <row r="103" spans="1:7" ht="22.5" customHeight="1">
      <c r="A103" s="613" t="s">
        <v>354</v>
      </c>
      <c r="B103" s="614"/>
      <c r="C103" s="614"/>
      <c r="D103" s="614"/>
      <c r="E103" s="614"/>
      <c r="F103" s="614"/>
      <c r="G103" s="615"/>
    </row>
    <row r="104" spans="1:7">
      <c r="A104" s="616" t="s">
        <v>299</v>
      </c>
      <c r="B104" s="617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11"/>
      <c r="B113" s="612"/>
      <c r="C113" s="612"/>
      <c r="D113" s="612"/>
      <c r="E113" s="612"/>
      <c r="F113" s="265" t="s">
        <v>314</v>
      </c>
      <c r="G113" s="352">
        <v>20.47</v>
      </c>
    </row>
    <row r="114" spans="1:7" ht="17.25" customHeight="1">
      <c r="A114" s="613" t="s">
        <v>355</v>
      </c>
      <c r="B114" s="614"/>
      <c r="C114" s="614"/>
      <c r="D114" s="614"/>
      <c r="E114" s="614"/>
      <c r="F114" s="614"/>
      <c r="G114" s="615"/>
    </row>
    <row r="115" spans="1:7">
      <c r="A115" s="616" t="s">
        <v>299</v>
      </c>
      <c r="B115" s="617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11"/>
      <c r="B119" s="612"/>
      <c r="C119" s="612"/>
      <c r="D119" s="612"/>
      <c r="E119" s="612"/>
      <c r="F119" s="244" t="s">
        <v>312</v>
      </c>
      <c r="G119" s="347">
        <f>SUM(G116:G118)</f>
        <v>9.0372700000000012</v>
      </c>
    </row>
    <row r="120" spans="1:7" ht="30">
      <c r="A120" s="611"/>
      <c r="B120" s="612"/>
      <c r="C120" s="612"/>
      <c r="D120" s="612"/>
      <c r="E120" s="612"/>
      <c r="F120" s="248" t="s">
        <v>765</v>
      </c>
      <c r="G120" s="348">
        <v>0</v>
      </c>
    </row>
    <row r="121" spans="1:7">
      <c r="A121" s="611"/>
      <c r="B121" s="612"/>
      <c r="C121" s="612"/>
      <c r="D121" s="612"/>
      <c r="E121" s="612"/>
      <c r="F121" s="247" t="s">
        <v>314</v>
      </c>
      <c r="G121" s="353">
        <f>SUM(G119:G120)</f>
        <v>9.0372700000000012</v>
      </c>
    </row>
    <row r="122" spans="1:7" ht="22.5" customHeight="1">
      <c r="A122" s="613" t="s">
        <v>357</v>
      </c>
      <c r="B122" s="614"/>
      <c r="C122" s="614"/>
      <c r="D122" s="614"/>
      <c r="E122" s="614"/>
      <c r="F122" s="614"/>
      <c r="G122" s="615"/>
    </row>
    <row r="123" spans="1:7">
      <c r="A123" s="616" t="s">
        <v>299</v>
      </c>
      <c r="B123" s="617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4" t="s">
        <v>303</v>
      </c>
      <c r="D124" s="504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4" t="s">
        <v>303</v>
      </c>
      <c r="D125" s="504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4" t="s">
        <v>303</v>
      </c>
      <c r="D126" s="504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11"/>
      <c r="B127" s="612"/>
      <c r="C127" s="612"/>
      <c r="D127" s="612"/>
      <c r="E127" s="612"/>
      <c r="F127" s="244" t="s">
        <v>312</v>
      </c>
      <c r="G127" s="347">
        <f>SUM(G124:G126)</f>
        <v>36.686950000000003</v>
      </c>
    </row>
    <row r="128" spans="1:7" ht="30">
      <c r="A128" s="611"/>
      <c r="B128" s="612"/>
      <c r="C128" s="612"/>
      <c r="D128" s="612"/>
      <c r="E128" s="612"/>
      <c r="F128" s="248" t="s">
        <v>765</v>
      </c>
      <c r="G128" s="348">
        <v>0</v>
      </c>
    </row>
    <row r="129" spans="1:7">
      <c r="A129" s="611"/>
      <c r="B129" s="612"/>
      <c r="C129" s="612"/>
      <c r="D129" s="612"/>
      <c r="E129" s="612"/>
      <c r="F129" s="247" t="s">
        <v>314</v>
      </c>
      <c r="G129" s="353">
        <f>SUM(G127:G128)</f>
        <v>36.686950000000003</v>
      </c>
    </row>
    <row r="130" spans="1:7" ht="19.5" customHeight="1">
      <c r="A130" s="613" t="s">
        <v>724</v>
      </c>
      <c r="B130" s="614"/>
      <c r="C130" s="614"/>
      <c r="D130" s="614"/>
      <c r="E130" s="614"/>
      <c r="F130" s="614"/>
      <c r="G130" s="615"/>
    </row>
    <row r="131" spans="1:7">
      <c r="A131" s="616" t="s">
        <v>299</v>
      </c>
      <c r="B131" s="617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4" t="s">
        <v>303</v>
      </c>
      <c r="D132" s="504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4" t="s">
        <v>303</v>
      </c>
      <c r="D133" s="504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4" t="s">
        <v>303</v>
      </c>
      <c r="D134" s="504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4" t="s">
        <v>303</v>
      </c>
      <c r="D135" s="504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4" t="s">
        <v>303</v>
      </c>
      <c r="D136" s="504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11"/>
      <c r="B137" s="612"/>
      <c r="C137" s="612"/>
      <c r="D137" s="612"/>
      <c r="E137" s="612"/>
      <c r="F137" s="244" t="s">
        <v>312</v>
      </c>
      <c r="G137" s="347">
        <v>64.03</v>
      </c>
    </row>
    <row r="138" spans="1:7" ht="30">
      <c r="A138" s="611"/>
      <c r="B138" s="612"/>
      <c r="C138" s="612"/>
      <c r="D138" s="612"/>
      <c r="E138" s="612"/>
      <c r="F138" s="248" t="s">
        <v>765</v>
      </c>
      <c r="G138" s="348">
        <v>0</v>
      </c>
    </row>
    <row r="139" spans="1:7">
      <c r="A139" s="611"/>
      <c r="B139" s="612"/>
      <c r="C139" s="612"/>
      <c r="D139" s="612"/>
      <c r="E139" s="612"/>
      <c r="F139" s="247" t="s">
        <v>314</v>
      </c>
      <c r="G139" s="353">
        <f>SUM(G137:G138)</f>
        <v>64.03</v>
      </c>
    </row>
    <row r="140" spans="1:7" s="255" customFormat="1" ht="14.45" customHeight="1">
      <c r="A140" s="613" t="s">
        <v>662</v>
      </c>
      <c r="B140" s="614"/>
      <c r="C140" s="614"/>
      <c r="D140" s="614"/>
      <c r="E140" s="614"/>
      <c r="F140" s="614"/>
      <c r="G140" s="615"/>
    </row>
    <row r="141" spans="1:7" s="255" customFormat="1">
      <c r="A141" s="616" t="s">
        <v>299</v>
      </c>
      <c r="B141" s="617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4" t="s">
        <v>303</v>
      </c>
      <c r="D142" s="504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4" t="s">
        <v>303</v>
      </c>
      <c r="D143" s="504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0" t="s">
        <v>346</v>
      </c>
      <c r="C144" s="504" t="s">
        <v>303</v>
      </c>
      <c r="D144" s="504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11"/>
      <c r="B145" s="612"/>
      <c r="C145" s="612"/>
      <c r="D145" s="612"/>
      <c r="E145" s="612"/>
      <c r="F145" s="244" t="s">
        <v>312</v>
      </c>
      <c r="G145" s="347">
        <f>SUM(G142:G144)</f>
        <v>31.177250000000001</v>
      </c>
    </row>
    <row r="146" spans="1:7" ht="30">
      <c r="A146" s="611"/>
      <c r="B146" s="612"/>
      <c r="C146" s="612"/>
      <c r="D146" s="612"/>
      <c r="E146" s="612"/>
      <c r="F146" s="248" t="s">
        <v>765</v>
      </c>
      <c r="G146" s="348">
        <v>0</v>
      </c>
    </row>
    <row r="147" spans="1:7">
      <c r="A147" s="611"/>
      <c r="B147" s="612"/>
      <c r="C147" s="612"/>
      <c r="D147" s="612"/>
      <c r="E147" s="612"/>
      <c r="F147" s="247" t="s">
        <v>314</v>
      </c>
      <c r="G147" s="353">
        <f>SUM(G145:G146)</f>
        <v>31.177250000000001</v>
      </c>
    </row>
    <row r="148" spans="1:7" ht="18.75" customHeight="1">
      <c r="A148" s="613" t="s">
        <v>362</v>
      </c>
      <c r="B148" s="614"/>
      <c r="C148" s="614"/>
      <c r="D148" s="614"/>
      <c r="E148" s="614"/>
      <c r="F148" s="614"/>
      <c r="G148" s="615"/>
    </row>
    <row r="149" spans="1:7">
      <c r="A149" s="616" t="s">
        <v>299</v>
      </c>
      <c r="B149" s="617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4" t="s">
        <v>303</v>
      </c>
      <c r="D150" s="504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4" t="s">
        <v>303</v>
      </c>
      <c r="D151" s="504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4" t="s">
        <v>303</v>
      </c>
      <c r="D152" s="504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4" t="s">
        <v>303</v>
      </c>
      <c r="D153" s="504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4" t="s">
        <v>303</v>
      </c>
      <c r="D154" s="504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11"/>
      <c r="B155" s="612"/>
      <c r="C155" s="612"/>
      <c r="D155" s="612"/>
      <c r="E155" s="612"/>
      <c r="F155" s="244" t="s">
        <v>312</v>
      </c>
      <c r="G155" s="347">
        <f>SUM(G150:G154)</f>
        <v>48.555600000000005</v>
      </c>
    </row>
    <row r="156" spans="1:7" ht="30">
      <c r="A156" s="611"/>
      <c r="B156" s="612"/>
      <c r="C156" s="612"/>
      <c r="D156" s="612"/>
      <c r="E156" s="612"/>
      <c r="F156" s="248" t="s">
        <v>765</v>
      </c>
      <c r="G156" s="348">
        <v>0</v>
      </c>
    </row>
    <row r="157" spans="1:7" ht="18.75" customHeight="1">
      <c r="A157" s="611"/>
      <c r="B157" s="612"/>
      <c r="C157" s="612"/>
      <c r="D157" s="612"/>
      <c r="E157" s="612"/>
      <c r="F157" s="247" t="s">
        <v>314</v>
      </c>
      <c r="G157" s="353">
        <f>SUM(G155:G156)</f>
        <v>48.555600000000005</v>
      </c>
    </row>
    <row r="158" spans="1:7">
      <c r="A158" s="635" t="s">
        <v>828</v>
      </c>
      <c r="B158" s="636"/>
      <c r="C158" s="636"/>
      <c r="D158" s="636"/>
      <c r="E158" s="636"/>
      <c r="F158" s="636"/>
      <c r="G158" s="637"/>
    </row>
    <row r="159" spans="1:7">
      <c r="A159" s="616" t="s">
        <v>299</v>
      </c>
      <c r="B159" s="617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4" t="s">
        <v>303</v>
      </c>
      <c r="D160" s="504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4" t="s">
        <v>303</v>
      </c>
      <c r="D161" s="504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4" t="s">
        <v>303</v>
      </c>
      <c r="D162" s="504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4" t="s">
        <v>303</v>
      </c>
      <c r="D163" s="504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11"/>
      <c r="B164" s="612"/>
      <c r="C164" s="612"/>
      <c r="D164" s="612"/>
      <c r="E164" s="612"/>
      <c r="F164" s="244" t="s">
        <v>312</v>
      </c>
      <c r="G164" s="347">
        <v>29.44</v>
      </c>
    </row>
    <row r="165" spans="1:7" ht="30">
      <c r="A165" s="611"/>
      <c r="B165" s="612"/>
      <c r="C165" s="612"/>
      <c r="D165" s="612"/>
      <c r="E165" s="612"/>
      <c r="F165" s="248" t="s">
        <v>313</v>
      </c>
      <c r="G165" s="348">
        <v>0</v>
      </c>
    </row>
    <row r="166" spans="1:7" ht="18.75" customHeight="1">
      <c r="A166" s="611"/>
      <c r="B166" s="612"/>
      <c r="C166" s="612"/>
      <c r="D166" s="612"/>
      <c r="E166" s="612"/>
      <c r="F166" s="247" t="s">
        <v>314</v>
      </c>
      <c r="G166" s="353">
        <f>G164</f>
        <v>29.44</v>
      </c>
    </row>
    <row r="167" spans="1:7">
      <c r="A167" s="613" t="s">
        <v>369</v>
      </c>
      <c r="B167" s="614"/>
      <c r="C167" s="614"/>
      <c r="D167" s="614"/>
      <c r="E167" s="614"/>
      <c r="F167" s="614"/>
      <c r="G167" s="615"/>
    </row>
    <row r="168" spans="1:7">
      <c r="A168" s="616" t="s">
        <v>299</v>
      </c>
      <c r="B168" s="617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6">
        <v>30010</v>
      </c>
      <c r="B169" s="244" t="s">
        <v>370</v>
      </c>
      <c r="C169" s="504" t="s">
        <v>303</v>
      </c>
      <c r="D169" s="504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4" t="s">
        <v>303</v>
      </c>
      <c r="D170" s="504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4" t="s">
        <v>303</v>
      </c>
      <c r="D171" s="504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4" t="s">
        <v>303</v>
      </c>
      <c r="D172" s="504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11"/>
      <c r="B173" s="612"/>
      <c r="C173" s="612"/>
      <c r="D173" s="612"/>
      <c r="E173" s="612"/>
      <c r="F173" s="244" t="s">
        <v>312</v>
      </c>
      <c r="G173" s="347">
        <f>SUM(G169:G172)</f>
        <v>85.931579999999997</v>
      </c>
    </row>
    <row r="174" spans="1:7" ht="30">
      <c r="A174" s="611"/>
      <c r="B174" s="612"/>
      <c r="C174" s="612"/>
      <c r="D174" s="612"/>
      <c r="E174" s="612"/>
      <c r="F174" s="248" t="s">
        <v>765</v>
      </c>
      <c r="G174" s="348">
        <v>0</v>
      </c>
    </row>
    <row r="175" spans="1:7">
      <c r="A175" s="611"/>
      <c r="B175" s="612"/>
      <c r="C175" s="612"/>
      <c r="D175" s="612"/>
      <c r="E175" s="612"/>
      <c r="F175" s="247" t="s">
        <v>314</v>
      </c>
      <c r="G175" s="353">
        <f>SUM(G173:G174)</f>
        <v>85.931579999999997</v>
      </c>
    </row>
    <row r="176" spans="1:7" ht="32.25" customHeight="1">
      <c r="A176" s="613" t="s">
        <v>374</v>
      </c>
      <c r="B176" s="614"/>
      <c r="C176" s="614"/>
      <c r="D176" s="614"/>
      <c r="E176" s="614"/>
      <c r="F176" s="614"/>
      <c r="G176" s="615"/>
    </row>
    <row r="177" spans="1:7">
      <c r="A177" s="616" t="s">
        <v>299</v>
      </c>
      <c r="B177" s="617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4" t="s">
        <v>303</v>
      </c>
      <c r="D178" s="504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4" t="s">
        <v>303</v>
      </c>
      <c r="D179" s="504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06" t="s">
        <v>827</v>
      </c>
      <c r="B180" s="244" t="s">
        <v>777</v>
      </c>
      <c r="C180" s="504" t="s">
        <v>303</v>
      </c>
      <c r="D180" s="504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4" t="s">
        <v>303</v>
      </c>
      <c r="D181" s="504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4" t="s">
        <v>303</v>
      </c>
      <c r="D182" s="504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11"/>
      <c r="B183" s="612"/>
      <c r="C183" s="612"/>
      <c r="D183" s="612"/>
      <c r="E183" s="612"/>
      <c r="F183" s="244" t="s">
        <v>312</v>
      </c>
      <c r="G183" s="347">
        <v>72.95</v>
      </c>
    </row>
    <row r="184" spans="1:7" ht="30">
      <c r="A184" s="611"/>
      <c r="B184" s="612"/>
      <c r="C184" s="612"/>
      <c r="D184" s="612"/>
      <c r="E184" s="612"/>
      <c r="F184" s="248" t="s">
        <v>765</v>
      </c>
      <c r="G184" s="348">
        <v>0</v>
      </c>
    </row>
    <row r="185" spans="1:7">
      <c r="A185" s="611"/>
      <c r="B185" s="612"/>
      <c r="C185" s="612"/>
      <c r="D185" s="612"/>
      <c r="E185" s="612"/>
      <c r="F185" s="247" t="s">
        <v>314</v>
      </c>
      <c r="G185" s="353">
        <f>SUM(G183:G184)</f>
        <v>72.95</v>
      </c>
    </row>
    <row r="186" spans="1:7" ht="33.6" customHeight="1">
      <c r="A186" s="613" t="s">
        <v>824</v>
      </c>
      <c r="B186" s="614"/>
      <c r="C186" s="614"/>
      <c r="D186" s="614"/>
      <c r="E186" s="614"/>
      <c r="F186" s="614"/>
      <c r="G186" s="615"/>
    </row>
    <row r="187" spans="1:7" ht="21.75" customHeight="1">
      <c r="A187" s="616" t="s">
        <v>299</v>
      </c>
      <c r="B187" s="617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11"/>
      <c r="B197" s="612"/>
      <c r="C197" s="612"/>
      <c r="D197" s="612"/>
      <c r="E197" s="612"/>
      <c r="F197" s="265" t="s">
        <v>314</v>
      </c>
      <c r="G197" s="352">
        <f>SUM(G188:G196)</f>
        <v>105.96375</v>
      </c>
    </row>
    <row r="198" spans="1:7">
      <c r="A198" s="613" t="s">
        <v>383</v>
      </c>
      <c r="B198" s="614"/>
      <c r="C198" s="614"/>
      <c r="D198" s="614"/>
      <c r="E198" s="614"/>
      <c r="F198" s="614"/>
      <c r="G198" s="615"/>
    </row>
    <row r="199" spans="1:7" ht="25.5" customHeight="1">
      <c r="A199" s="616" t="s">
        <v>299</v>
      </c>
      <c r="B199" s="617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8"/>
      <c r="B209" s="619"/>
      <c r="C209" s="619"/>
      <c r="D209" s="619"/>
      <c r="E209" s="619"/>
      <c r="F209" s="265" t="s">
        <v>314</v>
      </c>
      <c r="G209" s="352">
        <f>SUM(G200:G208)</f>
        <v>129.15</v>
      </c>
    </row>
    <row r="210" spans="1:7">
      <c r="A210" s="613" t="s">
        <v>728</v>
      </c>
      <c r="B210" s="614"/>
      <c r="C210" s="614"/>
      <c r="D210" s="614"/>
      <c r="E210" s="614"/>
      <c r="F210" s="614"/>
      <c r="G210" s="615"/>
    </row>
    <row r="211" spans="1:7">
      <c r="A211" s="616" t="s">
        <v>299</v>
      </c>
      <c r="B211" s="617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4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4">
        <v>2</v>
      </c>
      <c r="F214" s="266">
        <v>18.18</v>
      </c>
      <c r="G214" s="356">
        <f t="shared" si="21"/>
        <v>36.36</v>
      </c>
    </row>
    <row r="215" spans="1:7" s="255" customFormat="1">
      <c r="A215" s="638"/>
      <c r="B215" s="639"/>
      <c r="C215" s="639"/>
      <c r="D215" s="639"/>
      <c r="E215" s="639"/>
      <c r="F215" s="244" t="s">
        <v>312</v>
      </c>
      <c r="G215" s="347">
        <f>SUM(G212:G214)</f>
        <v>323.51</v>
      </c>
    </row>
    <row r="216" spans="1:7" s="255" customFormat="1" ht="31.9" customHeight="1">
      <c r="A216" s="638"/>
      <c r="B216" s="639"/>
      <c r="C216" s="639"/>
      <c r="D216" s="639"/>
      <c r="E216" s="639"/>
      <c r="F216" s="248" t="s">
        <v>765</v>
      </c>
      <c r="G216" s="348">
        <v>0</v>
      </c>
    </row>
    <row r="217" spans="1:7">
      <c r="A217" s="611"/>
      <c r="B217" s="612"/>
      <c r="C217" s="612"/>
      <c r="D217" s="612"/>
      <c r="E217" s="612"/>
      <c r="F217" s="265" t="s">
        <v>314</v>
      </c>
      <c r="G217" s="358">
        <f>SUM(G215:G216)</f>
        <v>323.51</v>
      </c>
    </row>
    <row r="218" spans="1:7">
      <c r="A218" s="613" t="s">
        <v>411</v>
      </c>
      <c r="B218" s="614"/>
      <c r="C218" s="614"/>
      <c r="D218" s="614"/>
      <c r="E218" s="614"/>
      <c r="F218" s="614"/>
      <c r="G218" s="615"/>
    </row>
    <row r="219" spans="1:7">
      <c r="A219" s="616" t="s">
        <v>299</v>
      </c>
      <c r="B219" s="617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4" t="s">
        <v>303</v>
      </c>
      <c r="D220" s="504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4" t="s">
        <v>303</v>
      </c>
      <c r="D221" s="504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4" t="s">
        <v>303</v>
      </c>
      <c r="D222" s="504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11"/>
      <c r="B223" s="612"/>
      <c r="C223" s="612"/>
      <c r="D223" s="612"/>
      <c r="E223" s="612"/>
      <c r="F223" s="244" t="s">
        <v>312</v>
      </c>
      <c r="G223" s="347">
        <f>SUM(G220:G222)</f>
        <v>98.34</v>
      </c>
    </row>
    <row r="224" spans="1:7" ht="31.9" customHeight="1">
      <c r="A224" s="611"/>
      <c r="B224" s="612"/>
      <c r="C224" s="612"/>
      <c r="D224" s="612"/>
      <c r="E224" s="612"/>
      <c r="F224" s="248" t="s">
        <v>765</v>
      </c>
      <c r="G224" s="348">
        <v>0</v>
      </c>
    </row>
    <row r="225" spans="1:7">
      <c r="A225" s="611"/>
      <c r="B225" s="612"/>
      <c r="C225" s="612"/>
      <c r="D225" s="612"/>
      <c r="E225" s="612"/>
      <c r="F225" s="247" t="s">
        <v>314</v>
      </c>
      <c r="G225" s="353">
        <f>SUM(G223:G224)</f>
        <v>98.34</v>
      </c>
    </row>
    <row r="226" spans="1:7">
      <c r="A226" s="613" t="s">
        <v>413</v>
      </c>
      <c r="B226" s="614"/>
      <c r="C226" s="614"/>
      <c r="D226" s="614"/>
      <c r="E226" s="614"/>
      <c r="F226" s="614"/>
      <c r="G226" s="615"/>
    </row>
    <row r="227" spans="1:7">
      <c r="A227" s="616" t="s">
        <v>299</v>
      </c>
      <c r="B227" s="617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4" t="s">
        <v>303</v>
      </c>
      <c r="D228" s="504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4" t="s">
        <v>303</v>
      </c>
      <c r="D229" s="504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4" t="s">
        <v>303</v>
      </c>
      <c r="D230" s="504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11"/>
      <c r="B231" s="612"/>
      <c r="C231" s="612"/>
      <c r="D231" s="612"/>
      <c r="E231" s="612"/>
      <c r="F231" s="244" t="s">
        <v>312</v>
      </c>
      <c r="G231" s="347">
        <v>200.31</v>
      </c>
    </row>
    <row r="232" spans="1:7" ht="30">
      <c r="A232" s="611"/>
      <c r="B232" s="612"/>
      <c r="C232" s="612"/>
      <c r="D232" s="612"/>
      <c r="E232" s="612"/>
      <c r="F232" s="219" t="s">
        <v>765</v>
      </c>
      <c r="G232" s="348">
        <v>0</v>
      </c>
    </row>
    <row r="233" spans="1:7">
      <c r="A233" s="611"/>
      <c r="B233" s="612"/>
      <c r="C233" s="612"/>
      <c r="D233" s="612"/>
      <c r="E233" s="612"/>
      <c r="F233" s="247" t="s">
        <v>314</v>
      </c>
      <c r="G233" s="353">
        <v>200.31</v>
      </c>
    </row>
    <row r="234" spans="1:7">
      <c r="A234" s="620" t="s">
        <v>784</v>
      </c>
      <c r="B234" s="621"/>
      <c r="C234" s="621"/>
      <c r="D234" s="621"/>
      <c r="E234" s="621"/>
      <c r="F234" s="621"/>
      <c r="G234" s="622"/>
    </row>
    <row r="235" spans="1:7">
      <c r="A235" s="623" t="s">
        <v>782</v>
      </c>
      <c r="B235" s="624"/>
      <c r="C235" s="472" t="s">
        <v>300</v>
      </c>
      <c r="D235" s="472" t="s">
        <v>2</v>
      </c>
      <c r="E235" s="472" t="s">
        <v>301</v>
      </c>
      <c r="F235" s="472" t="s">
        <v>302</v>
      </c>
      <c r="G235" s="473" t="s">
        <v>5</v>
      </c>
    </row>
    <row r="236" spans="1:7">
      <c r="A236" s="474" t="s">
        <v>785</v>
      </c>
      <c r="B236" s="475" t="s">
        <v>732</v>
      </c>
      <c r="C236" s="476" t="s">
        <v>303</v>
      </c>
      <c r="D236" s="476" t="s">
        <v>47</v>
      </c>
      <c r="E236" s="477">
        <v>1</v>
      </c>
      <c r="F236" s="478">
        <v>1.64</v>
      </c>
      <c r="G236" s="479">
        <f>E236*F236</f>
        <v>1.64</v>
      </c>
    </row>
    <row r="237" spans="1:7">
      <c r="A237" s="474" t="s">
        <v>426</v>
      </c>
      <c r="B237" s="475" t="s">
        <v>731</v>
      </c>
      <c r="C237" s="476" t="s">
        <v>303</v>
      </c>
      <c r="D237" s="476" t="s">
        <v>29</v>
      </c>
      <c r="E237" s="477">
        <v>3</v>
      </c>
      <c r="F237" s="478">
        <v>7.05</v>
      </c>
      <c r="G237" s="479">
        <f t="shared" ref="G237:G244" si="24">E237*F237</f>
        <v>21.15</v>
      </c>
    </row>
    <row r="238" spans="1:7" ht="14.45" customHeight="1">
      <c r="A238" s="480" t="s">
        <v>786</v>
      </c>
      <c r="B238" s="475" t="s">
        <v>790</v>
      </c>
      <c r="C238" s="476" t="s">
        <v>303</v>
      </c>
      <c r="D238" s="476" t="s">
        <v>47</v>
      </c>
      <c r="E238" s="477">
        <v>1</v>
      </c>
      <c r="F238" s="478">
        <v>35.51</v>
      </c>
      <c r="G238" s="479">
        <f t="shared" si="24"/>
        <v>35.51</v>
      </c>
    </row>
    <row r="239" spans="1:7">
      <c r="A239" s="480" t="s">
        <v>787</v>
      </c>
      <c r="B239" s="475" t="s">
        <v>791</v>
      </c>
      <c r="C239" s="476" t="s">
        <v>303</v>
      </c>
      <c r="D239" s="476" t="s">
        <v>47</v>
      </c>
      <c r="E239" s="477">
        <v>1</v>
      </c>
      <c r="F239" s="478">
        <v>4.75</v>
      </c>
      <c r="G239" s="479">
        <f t="shared" si="24"/>
        <v>4.75</v>
      </c>
    </row>
    <row r="240" spans="1:7">
      <c r="A240" s="480" t="s">
        <v>788</v>
      </c>
      <c r="B240" s="475" t="s">
        <v>730</v>
      </c>
      <c r="C240" s="476" t="s">
        <v>303</v>
      </c>
      <c r="D240" s="476" t="s">
        <v>29</v>
      </c>
      <c r="E240" s="477">
        <v>9</v>
      </c>
      <c r="F240" s="478">
        <v>5.4</v>
      </c>
      <c r="G240" s="479">
        <f t="shared" si="24"/>
        <v>48.6</v>
      </c>
    </row>
    <row r="241" spans="1:7">
      <c r="A241" s="480" t="s">
        <v>793</v>
      </c>
      <c r="B241" s="475" t="s">
        <v>792</v>
      </c>
      <c r="C241" s="476" t="s">
        <v>303</v>
      </c>
      <c r="D241" s="476" t="s">
        <v>47</v>
      </c>
      <c r="E241" s="477">
        <v>3</v>
      </c>
      <c r="F241" s="478">
        <v>1.93</v>
      </c>
      <c r="G241" s="479">
        <f t="shared" si="24"/>
        <v>5.79</v>
      </c>
    </row>
    <row r="242" spans="1:7">
      <c r="A242" s="480" t="s">
        <v>789</v>
      </c>
      <c r="B242" s="475" t="s">
        <v>733</v>
      </c>
      <c r="C242" s="476" t="s">
        <v>303</v>
      </c>
      <c r="D242" s="476" t="s">
        <v>47</v>
      </c>
      <c r="E242" s="477">
        <v>1</v>
      </c>
      <c r="F242" s="478">
        <v>124.82</v>
      </c>
      <c r="G242" s="479">
        <f t="shared" si="24"/>
        <v>124.82</v>
      </c>
    </row>
    <row r="243" spans="1:7">
      <c r="A243" s="474">
        <v>88247</v>
      </c>
      <c r="B243" s="475" t="s">
        <v>781</v>
      </c>
      <c r="C243" s="476" t="s">
        <v>303</v>
      </c>
      <c r="D243" s="476" t="s">
        <v>304</v>
      </c>
      <c r="E243" s="477">
        <v>4.4000000000000004</v>
      </c>
      <c r="F243" s="478">
        <v>14.54</v>
      </c>
      <c r="G243" s="479">
        <f t="shared" si="24"/>
        <v>63.975999999999999</v>
      </c>
    </row>
    <row r="244" spans="1:7">
      <c r="A244" s="474">
        <v>88264</v>
      </c>
      <c r="B244" s="475" t="s">
        <v>410</v>
      </c>
      <c r="C244" s="476" t="s">
        <v>303</v>
      </c>
      <c r="D244" s="476" t="s">
        <v>304</v>
      </c>
      <c r="E244" s="477">
        <v>4.4000000000000004</v>
      </c>
      <c r="F244" s="478">
        <v>18.18</v>
      </c>
      <c r="G244" s="479">
        <f t="shared" si="24"/>
        <v>79.992000000000004</v>
      </c>
    </row>
    <row r="245" spans="1:7">
      <c r="A245" s="633"/>
      <c r="B245" s="634"/>
      <c r="C245" s="634"/>
      <c r="D245" s="634"/>
      <c r="E245" s="634"/>
      <c r="F245" s="475" t="s">
        <v>312</v>
      </c>
      <c r="G245" s="479">
        <f>SUM(G236:G244)</f>
        <v>386.22800000000001</v>
      </c>
    </row>
    <row r="246" spans="1:7" ht="30">
      <c r="A246" s="633"/>
      <c r="B246" s="634"/>
      <c r="C246" s="634"/>
      <c r="D246" s="634"/>
      <c r="E246" s="634"/>
      <c r="F246" s="481" t="s">
        <v>765</v>
      </c>
      <c r="G246" s="482">
        <v>0</v>
      </c>
    </row>
    <row r="247" spans="1:7">
      <c r="A247" s="633"/>
      <c r="B247" s="634"/>
      <c r="C247" s="634"/>
      <c r="D247" s="634"/>
      <c r="E247" s="634"/>
      <c r="F247" s="483" t="s">
        <v>314</v>
      </c>
      <c r="G247" s="484">
        <f>SUM(G245:G246)</f>
        <v>386.22800000000001</v>
      </c>
    </row>
    <row r="248" spans="1:7">
      <c r="A248" s="613" t="s">
        <v>415</v>
      </c>
      <c r="B248" s="614"/>
      <c r="C248" s="614"/>
      <c r="D248" s="614"/>
      <c r="E248" s="614"/>
      <c r="F248" s="614"/>
      <c r="G248" s="615"/>
    </row>
    <row r="249" spans="1:7">
      <c r="A249" s="616" t="s">
        <v>299</v>
      </c>
      <c r="B249" s="617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4" t="s">
        <v>303</v>
      </c>
      <c r="D250" s="504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4" t="s">
        <v>303</v>
      </c>
      <c r="D251" s="504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4" t="s">
        <v>303</v>
      </c>
      <c r="D252" s="504" t="s">
        <v>329</v>
      </c>
      <c r="E252" s="224">
        <v>3.4000000000000002E-2</v>
      </c>
      <c r="F252" s="485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4" t="s">
        <v>303</v>
      </c>
      <c r="D253" s="504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4" t="s">
        <v>303</v>
      </c>
      <c r="D254" s="504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4" t="s">
        <v>303</v>
      </c>
      <c r="D255" s="504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4" t="s">
        <v>303</v>
      </c>
      <c r="D256" s="504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11"/>
      <c r="B257" s="612"/>
      <c r="C257" s="612"/>
      <c r="D257" s="612"/>
      <c r="E257" s="612"/>
      <c r="F257" s="244" t="s">
        <v>312</v>
      </c>
      <c r="G257" s="347">
        <v>220.37</v>
      </c>
    </row>
    <row r="258" spans="1:7" ht="28.9" customHeight="1">
      <c r="A258" s="611"/>
      <c r="B258" s="612"/>
      <c r="C258" s="612"/>
      <c r="D258" s="612"/>
      <c r="E258" s="612"/>
      <c r="F258" s="481" t="s">
        <v>765</v>
      </c>
      <c r="G258" s="348">
        <v>0</v>
      </c>
    </row>
    <row r="259" spans="1:7">
      <c r="A259" s="611"/>
      <c r="B259" s="612"/>
      <c r="C259" s="612"/>
      <c r="D259" s="612"/>
      <c r="E259" s="612"/>
      <c r="F259" s="247" t="s">
        <v>314</v>
      </c>
      <c r="G259" s="353">
        <f>G257</f>
        <v>220.37</v>
      </c>
    </row>
    <row r="260" spans="1:7">
      <c r="A260" s="613" t="s">
        <v>422</v>
      </c>
      <c r="B260" s="614"/>
      <c r="C260" s="614"/>
      <c r="D260" s="614"/>
      <c r="E260" s="614"/>
      <c r="F260" s="614"/>
      <c r="G260" s="615"/>
    </row>
    <row r="261" spans="1:7">
      <c r="A261" s="616" t="s">
        <v>299</v>
      </c>
      <c r="B261" s="617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4" t="s">
        <v>303</v>
      </c>
      <c r="D262" s="504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4" t="s">
        <v>303</v>
      </c>
      <c r="D263" s="504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4" t="s">
        <v>303</v>
      </c>
      <c r="D264" s="504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11"/>
      <c r="B265" s="612"/>
      <c r="C265" s="612"/>
      <c r="D265" s="612"/>
      <c r="E265" s="612"/>
      <c r="F265" s="244" t="s">
        <v>312</v>
      </c>
      <c r="G265" s="347">
        <f>SUM(G262:G264)</f>
        <v>11.66</v>
      </c>
    </row>
    <row r="266" spans="1:7" s="447" customFormat="1" ht="28.9" customHeight="1">
      <c r="A266" s="611"/>
      <c r="B266" s="612"/>
      <c r="C266" s="612"/>
      <c r="D266" s="612"/>
      <c r="E266" s="612"/>
      <c r="F266" s="481" t="s">
        <v>765</v>
      </c>
      <c r="G266" s="348">
        <v>0</v>
      </c>
    </row>
    <row r="267" spans="1:7">
      <c r="A267" s="611"/>
      <c r="B267" s="612"/>
      <c r="C267" s="612"/>
      <c r="D267" s="612"/>
      <c r="E267" s="612"/>
      <c r="F267" s="247" t="s">
        <v>314</v>
      </c>
      <c r="G267" s="353">
        <f>SUM(G265:G266)</f>
        <v>11.66</v>
      </c>
    </row>
    <row r="268" spans="1:7">
      <c r="A268" s="613" t="s">
        <v>425</v>
      </c>
      <c r="B268" s="614"/>
      <c r="C268" s="614"/>
      <c r="D268" s="614"/>
      <c r="E268" s="614"/>
      <c r="F268" s="614"/>
      <c r="G268" s="615"/>
    </row>
    <row r="269" spans="1:7">
      <c r="A269" s="616" t="s">
        <v>299</v>
      </c>
      <c r="B269" s="617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4" t="s">
        <v>303</v>
      </c>
      <c r="D270" s="504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4" t="s">
        <v>303</v>
      </c>
      <c r="D271" s="504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4" t="s">
        <v>303</v>
      </c>
      <c r="D272" s="504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11"/>
      <c r="B273" s="612"/>
      <c r="C273" s="612"/>
      <c r="D273" s="612"/>
      <c r="E273" s="612"/>
      <c r="F273" s="244" t="s">
        <v>312</v>
      </c>
      <c r="G273" s="347">
        <f>SUM(G270:G272)</f>
        <v>12.649000000000001</v>
      </c>
    </row>
    <row r="274" spans="1:7" ht="30">
      <c r="A274" s="611"/>
      <c r="B274" s="612"/>
      <c r="C274" s="612"/>
      <c r="D274" s="612"/>
      <c r="E274" s="612"/>
      <c r="F274" s="481" t="s">
        <v>765</v>
      </c>
      <c r="G274" s="348">
        <v>0</v>
      </c>
    </row>
    <row r="275" spans="1:7">
      <c r="A275" s="611"/>
      <c r="B275" s="612"/>
      <c r="C275" s="612"/>
      <c r="D275" s="612"/>
      <c r="E275" s="612"/>
      <c r="F275" s="247" t="s">
        <v>314</v>
      </c>
      <c r="G275" s="353">
        <f>SUM(G273:G274)</f>
        <v>12.649000000000001</v>
      </c>
    </row>
    <row r="276" spans="1:7">
      <c r="A276" s="613" t="s">
        <v>427</v>
      </c>
      <c r="B276" s="614"/>
      <c r="C276" s="614"/>
      <c r="D276" s="614"/>
      <c r="E276" s="614"/>
      <c r="F276" s="614"/>
      <c r="G276" s="615"/>
    </row>
    <row r="277" spans="1:7">
      <c r="A277" s="616" t="s">
        <v>299</v>
      </c>
      <c r="B277" s="617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4" t="s">
        <v>303</v>
      </c>
      <c r="D278" s="504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4" t="s">
        <v>303</v>
      </c>
      <c r="D279" s="504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4" t="s">
        <v>303</v>
      </c>
      <c r="D280" s="504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11"/>
      <c r="B281" s="612"/>
      <c r="C281" s="612"/>
      <c r="D281" s="612"/>
      <c r="E281" s="612"/>
      <c r="F281" s="244" t="s">
        <v>312</v>
      </c>
      <c r="G281" s="347">
        <f>SUM(G278:G280)</f>
        <v>17.184999999999999</v>
      </c>
    </row>
    <row r="282" spans="1:7" ht="30">
      <c r="A282" s="611"/>
      <c r="B282" s="612"/>
      <c r="C282" s="612"/>
      <c r="D282" s="612"/>
      <c r="E282" s="612"/>
      <c r="F282" s="481" t="s">
        <v>765</v>
      </c>
      <c r="G282" s="348">
        <v>0</v>
      </c>
    </row>
    <row r="283" spans="1:7">
      <c r="A283" s="611"/>
      <c r="B283" s="612"/>
      <c r="C283" s="612"/>
      <c r="D283" s="612"/>
      <c r="E283" s="612"/>
      <c r="F283" s="247" t="s">
        <v>314</v>
      </c>
      <c r="G283" s="353">
        <f>SUM(G281:G282)</f>
        <v>17.184999999999999</v>
      </c>
    </row>
    <row r="284" spans="1:7" s="255" customFormat="1">
      <c r="A284" s="613" t="s">
        <v>664</v>
      </c>
      <c r="B284" s="614"/>
      <c r="C284" s="614"/>
      <c r="D284" s="614"/>
      <c r="E284" s="614"/>
      <c r="F284" s="614"/>
      <c r="G284" s="615"/>
    </row>
    <row r="285" spans="1:7" s="255" customFormat="1">
      <c r="A285" s="616" t="s">
        <v>299</v>
      </c>
      <c r="B285" s="617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4" t="s">
        <v>303</v>
      </c>
      <c r="D286" s="504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4" t="s">
        <v>303</v>
      </c>
      <c r="D287" s="504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4" t="s">
        <v>303</v>
      </c>
      <c r="D288" s="504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11"/>
      <c r="B289" s="612"/>
      <c r="C289" s="612"/>
      <c r="D289" s="612"/>
      <c r="E289" s="612"/>
      <c r="F289" s="244" t="s">
        <v>312</v>
      </c>
      <c r="G289" s="347">
        <f>SUM(G286:G288)</f>
        <v>82.72</v>
      </c>
    </row>
    <row r="290" spans="1:7" s="255" customFormat="1" ht="30">
      <c r="A290" s="611"/>
      <c r="B290" s="612"/>
      <c r="C290" s="612"/>
      <c r="D290" s="612"/>
      <c r="E290" s="612"/>
      <c r="F290" s="481" t="s">
        <v>765</v>
      </c>
      <c r="G290" s="348">
        <v>0</v>
      </c>
    </row>
    <row r="291" spans="1:7" s="255" customFormat="1">
      <c r="A291" s="611"/>
      <c r="B291" s="612"/>
      <c r="C291" s="612"/>
      <c r="D291" s="612"/>
      <c r="E291" s="612"/>
      <c r="F291" s="247" t="s">
        <v>314</v>
      </c>
      <c r="G291" s="353">
        <f>G289+G290</f>
        <v>82.72</v>
      </c>
    </row>
    <row r="292" spans="1:7" s="255" customFormat="1">
      <c r="A292" s="613" t="s">
        <v>833</v>
      </c>
      <c r="B292" s="614"/>
      <c r="C292" s="614"/>
      <c r="D292" s="614"/>
      <c r="E292" s="614"/>
      <c r="F292" s="614"/>
      <c r="G292" s="615"/>
    </row>
    <row r="293" spans="1:7" s="255" customFormat="1">
      <c r="A293" s="616" t="s">
        <v>299</v>
      </c>
      <c r="B293" s="617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4" t="s">
        <v>303</v>
      </c>
      <c r="D294" s="504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4" t="s">
        <v>303</v>
      </c>
      <c r="D295" s="504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4" t="s">
        <v>303</v>
      </c>
      <c r="D296" s="504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11"/>
      <c r="B297" s="612"/>
      <c r="C297" s="612"/>
      <c r="D297" s="612"/>
      <c r="E297" s="612"/>
      <c r="F297" s="244" t="s">
        <v>312</v>
      </c>
      <c r="G297" s="347">
        <f>SUM(G294:G296)</f>
        <v>62.72</v>
      </c>
    </row>
    <row r="298" spans="1:7" s="255" customFormat="1" ht="30">
      <c r="A298" s="611"/>
      <c r="B298" s="612"/>
      <c r="C298" s="612"/>
      <c r="D298" s="612"/>
      <c r="E298" s="612"/>
      <c r="F298" s="481" t="s">
        <v>765</v>
      </c>
      <c r="G298" s="348">
        <v>0</v>
      </c>
    </row>
    <row r="299" spans="1:7" s="255" customFormat="1">
      <c r="A299" s="611"/>
      <c r="B299" s="612"/>
      <c r="C299" s="612"/>
      <c r="D299" s="612"/>
      <c r="E299" s="612"/>
      <c r="F299" s="247" t="s">
        <v>314</v>
      </c>
      <c r="G299" s="353">
        <f>G297+G298</f>
        <v>62.72</v>
      </c>
    </row>
    <row r="300" spans="1:7">
      <c r="A300" s="613" t="s">
        <v>430</v>
      </c>
      <c r="B300" s="614"/>
      <c r="C300" s="614"/>
      <c r="D300" s="614"/>
      <c r="E300" s="614"/>
      <c r="F300" s="614"/>
      <c r="G300" s="615"/>
    </row>
    <row r="301" spans="1:7">
      <c r="A301" s="616" t="s">
        <v>299</v>
      </c>
      <c r="B301" s="617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4" t="s">
        <v>303</v>
      </c>
      <c r="D302" s="504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4" t="s">
        <v>303</v>
      </c>
      <c r="D303" s="504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4" t="s">
        <v>303</v>
      </c>
      <c r="D304" s="504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4" t="s">
        <v>303</v>
      </c>
      <c r="D305" s="504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4" t="s">
        <v>303</v>
      </c>
      <c r="D306" s="504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4" t="s">
        <v>303</v>
      </c>
      <c r="D307" s="504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4" t="s">
        <v>303</v>
      </c>
      <c r="D308" s="504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4" t="s">
        <v>303</v>
      </c>
      <c r="D309" s="504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4" t="s">
        <v>303</v>
      </c>
      <c r="D310" s="504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4" t="s">
        <v>303</v>
      </c>
      <c r="D311" s="504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11"/>
      <c r="B312" s="612"/>
      <c r="C312" s="612"/>
      <c r="D312" s="612"/>
      <c r="E312" s="612"/>
      <c r="F312" s="244" t="s">
        <v>312</v>
      </c>
      <c r="G312" s="347">
        <v>295.89999999999998</v>
      </c>
    </row>
    <row r="313" spans="1:7" ht="30">
      <c r="A313" s="611"/>
      <c r="B313" s="612"/>
      <c r="C313" s="612"/>
      <c r="D313" s="612"/>
      <c r="E313" s="612"/>
      <c r="F313" s="481" t="s">
        <v>765</v>
      </c>
      <c r="G313" s="348">
        <v>0</v>
      </c>
    </row>
    <row r="314" spans="1:7">
      <c r="A314" s="611"/>
      <c r="B314" s="612"/>
      <c r="C314" s="612"/>
      <c r="D314" s="612"/>
      <c r="E314" s="612"/>
      <c r="F314" s="247" t="s">
        <v>314</v>
      </c>
      <c r="G314" s="353">
        <f>G312</f>
        <v>295.89999999999998</v>
      </c>
    </row>
    <row r="315" spans="1:7">
      <c r="A315" s="613" t="s">
        <v>447</v>
      </c>
      <c r="B315" s="614"/>
      <c r="C315" s="614"/>
      <c r="D315" s="614"/>
      <c r="E315" s="614"/>
      <c r="F315" s="614"/>
      <c r="G315" s="615"/>
    </row>
    <row r="316" spans="1:7">
      <c r="A316" s="616" t="s">
        <v>299</v>
      </c>
      <c r="B316" s="617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4" t="s">
        <v>303</v>
      </c>
      <c r="D317" s="504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4" t="s">
        <v>303</v>
      </c>
      <c r="D318" s="504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4" t="s">
        <v>303</v>
      </c>
      <c r="D319" s="504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4" t="s">
        <v>303</v>
      </c>
      <c r="D320" s="504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4" t="s">
        <v>303</v>
      </c>
      <c r="D321" s="504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4" t="s">
        <v>303</v>
      </c>
      <c r="D322" s="504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4" t="s">
        <v>303</v>
      </c>
      <c r="D323" s="504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4" t="s">
        <v>303</v>
      </c>
      <c r="D324" s="504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11"/>
      <c r="B325" s="612"/>
      <c r="C325" s="612"/>
      <c r="D325" s="612"/>
      <c r="E325" s="612"/>
      <c r="F325" s="244" t="s">
        <v>312</v>
      </c>
      <c r="G325" s="347">
        <f>SUM(G317:G324)</f>
        <v>346.01499999999999</v>
      </c>
    </row>
    <row r="326" spans="1:7" ht="30">
      <c r="A326" s="611"/>
      <c r="B326" s="612"/>
      <c r="C326" s="612"/>
      <c r="D326" s="612"/>
      <c r="E326" s="612"/>
      <c r="F326" s="481" t="s">
        <v>765</v>
      </c>
      <c r="G326" s="348">
        <v>0</v>
      </c>
    </row>
    <row r="327" spans="1:7">
      <c r="A327" s="611"/>
      <c r="B327" s="612"/>
      <c r="C327" s="612"/>
      <c r="D327" s="612"/>
      <c r="E327" s="612"/>
      <c r="F327" s="247" t="s">
        <v>314</v>
      </c>
      <c r="G327" s="353">
        <f>G325</f>
        <v>346.01499999999999</v>
      </c>
    </row>
    <row r="328" spans="1:7" ht="27.6" customHeight="1">
      <c r="A328" s="613" t="s">
        <v>831</v>
      </c>
      <c r="B328" s="614"/>
      <c r="C328" s="614"/>
      <c r="D328" s="614"/>
      <c r="E328" s="614"/>
      <c r="F328" s="614"/>
      <c r="G328" s="615"/>
    </row>
    <row r="329" spans="1:7">
      <c r="A329" s="616" t="s">
        <v>299</v>
      </c>
      <c r="B329" s="617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497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496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496">
        <v>70.611900000000006</v>
      </c>
      <c r="F334" s="230">
        <v>20.079999999999998</v>
      </c>
      <c r="G334" s="497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496">
        <v>70.611900000000006</v>
      </c>
      <c r="F335" s="230">
        <v>15.84</v>
      </c>
      <c r="G335" s="497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496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496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496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86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497">
        <f t="shared" si="31"/>
        <v>1737.523872</v>
      </c>
    </row>
    <row r="344" spans="1:7">
      <c r="A344" s="611"/>
      <c r="B344" s="612"/>
      <c r="C344" s="612"/>
      <c r="D344" s="612"/>
      <c r="E344" s="612"/>
      <c r="F344" s="265" t="s">
        <v>314</v>
      </c>
      <c r="G344" s="358">
        <v>7985.56</v>
      </c>
    </row>
    <row r="345" spans="1:7">
      <c r="A345" s="613" t="s">
        <v>797</v>
      </c>
      <c r="B345" s="614"/>
      <c r="C345" s="614"/>
      <c r="D345" s="614"/>
      <c r="E345" s="614"/>
      <c r="F345" s="614"/>
      <c r="G345" s="615"/>
    </row>
    <row r="346" spans="1:7">
      <c r="A346" s="616" t="s">
        <v>299</v>
      </c>
      <c r="B346" s="617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86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86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86">
        <v>55.8</v>
      </c>
      <c r="G353" s="359">
        <f t="shared" si="32"/>
        <v>585.9</v>
      </c>
    </row>
    <row r="354" spans="1:7" s="254" customFormat="1">
      <c r="A354" s="611"/>
      <c r="B354" s="612"/>
      <c r="C354" s="612"/>
      <c r="D354" s="612"/>
      <c r="E354" s="612"/>
      <c r="F354" s="244" t="s">
        <v>312</v>
      </c>
      <c r="G354" s="364">
        <v>2435.13</v>
      </c>
    </row>
    <row r="355" spans="1:7" ht="28.9" customHeight="1">
      <c r="A355" s="611"/>
      <c r="B355" s="612"/>
      <c r="C355" s="612"/>
      <c r="D355" s="612"/>
      <c r="E355" s="612"/>
      <c r="F355" s="481" t="s">
        <v>765</v>
      </c>
      <c r="G355" s="348">
        <v>0</v>
      </c>
    </row>
    <row r="356" spans="1:7" ht="20.25" customHeight="1">
      <c r="A356" s="611"/>
      <c r="B356" s="612"/>
      <c r="C356" s="612"/>
      <c r="D356" s="612"/>
      <c r="E356" s="612"/>
      <c r="F356" s="247" t="s">
        <v>314</v>
      </c>
      <c r="G356" s="415">
        <f>SUM(G354:G355)</f>
        <v>2435.13</v>
      </c>
    </row>
    <row r="357" spans="1:7">
      <c r="A357" s="613" t="s">
        <v>826</v>
      </c>
      <c r="B357" s="614"/>
      <c r="C357" s="614"/>
      <c r="D357" s="614"/>
      <c r="E357" s="614"/>
      <c r="F357" s="614"/>
      <c r="G357" s="615"/>
    </row>
    <row r="358" spans="1:7">
      <c r="A358" s="616" t="s">
        <v>299</v>
      </c>
      <c r="B358" s="617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07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11"/>
      <c r="B365" s="612"/>
      <c r="C365" s="612"/>
      <c r="D365" s="612"/>
      <c r="E365" s="612"/>
      <c r="F365" s="265" t="s">
        <v>314</v>
      </c>
      <c r="G365" s="352">
        <v>75.760000000000005</v>
      </c>
    </row>
    <row r="366" spans="1:7" ht="25.15" customHeight="1">
      <c r="A366" s="613" t="s">
        <v>850</v>
      </c>
      <c r="B366" s="614"/>
      <c r="C366" s="614"/>
      <c r="D366" s="614"/>
      <c r="E366" s="614"/>
      <c r="F366" s="614"/>
      <c r="G366" s="615"/>
    </row>
    <row r="367" spans="1:7">
      <c r="A367" s="616" t="s">
        <v>299</v>
      </c>
      <c r="B367" s="617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2">
        <v>5678</v>
      </c>
      <c r="B368" s="268" t="s">
        <v>851</v>
      </c>
      <c r="C368" s="269" t="s">
        <v>337</v>
      </c>
      <c r="D368" s="270" t="s">
        <v>455</v>
      </c>
      <c r="E368" s="496">
        <v>1.18E-2</v>
      </c>
      <c r="F368" s="266">
        <v>87.88</v>
      </c>
      <c r="G368" s="359">
        <v>1.03</v>
      </c>
    </row>
    <row r="369" spans="1:7" ht="72" customHeight="1">
      <c r="A369" s="502">
        <v>5679</v>
      </c>
      <c r="B369" s="268" t="s">
        <v>852</v>
      </c>
      <c r="C369" s="269" t="s">
        <v>337</v>
      </c>
      <c r="D369" s="270" t="s">
        <v>458</v>
      </c>
      <c r="E369" s="496">
        <v>3.9800000000000002E-2</v>
      </c>
      <c r="F369" s="266">
        <v>37.33</v>
      </c>
      <c r="G369" s="359">
        <v>1.48</v>
      </c>
    </row>
    <row r="370" spans="1:7" ht="30">
      <c r="A370" s="502">
        <v>7258</v>
      </c>
      <c r="B370" s="268" t="s">
        <v>853</v>
      </c>
      <c r="C370" s="269" t="s">
        <v>337</v>
      </c>
      <c r="D370" s="270" t="s">
        <v>47</v>
      </c>
      <c r="E370" s="496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2">
        <v>87316</v>
      </c>
      <c r="B371" s="268" t="s">
        <v>854</v>
      </c>
      <c r="C371" s="269" t="s">
        <v>337</v>
      </c>
      <c r="D371" s="270" t="s">
        <v>329</v>
      </c>
      <c r="E371" s="496">
        <v>1.5E-3</v>
      </c>
      <c r="F371" s="266">
        <v>381.08</v>
      </c>
      <c r="G371" s="359">
        <f t="shared" si="34"/>
        <v>0.57162000000000002</v>
      </c>
    </row>
    <row r="372" spans="1:7">
      <c r="A372" s="502">
        <v>88309</v>
      </c>
      <c r="B372" s="268" t="s">
        <v>346</v>
      </c>
      <c r="C372" s="269" t="s">
        <v>337</v>
      </c>
      <c r="D372" s="270" t="s">
        <v>304</v>
      </c>
      <c r="E372" s="496">
        <v>8.5556999999999999</v>
      </c>
      <c r="F372" s="266">
        <v>20.079999999999998</v>
      </c>
      <c r="G372" s="359">
        <v>171.79</v>
      </c>
    </row>
    <row r="373" spans="1:7">
      <c r="A373" s="502">
        <v>88316</v>
      </c>
      <c r="B373" s="267" t="s">
        <v>339</v>
      </c>
      <c r="C373" s="269" t="s">
        <v>337</v>
      </c>
      <c r="D373" s="270" t="s">
        <v>304</v>
      </c>
      <c r="E373" s="496">
        <v>8.5556999999999999</v>
      </c>
      <c r="F373" s="266">
        <v>15.84</v>
      </c>
      <c r="G373" s="359">
        <f t="shared" si="34"/>
        <v>135.522288</v>
      </c>
    </row>
    <row r="374" spans="1:7" ht="30">
      <c r="A374" s="502">
        <v>89995</v>
      </c>
      <c r="B374" s="268" t="s">
        <v>855</v>
      </c>
      <c r="C374" s="269" t="s">
        <v>337</v>
      </c>
      <c r="D374" s="270" t="s">
        <v>329</v>
      </c>
      <c r="E374" s="496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2">
        <v>89998</v>
      </c>
      <c r="B375" s="268" t="s">
        <v>856</v>
      </c>
      <c r="C375" s="269" t="s">
        <v>337</v>
      </c>
      <c r="D375" s="270" t="s">
        <v>308</v>
      </c>
      <c r="E375" s="496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2">
        <v>92783</v>
      </c>
      <c r="B376" s="268" t="s">
        <v>857</v>
      </c>
      <c r="C376" s="269" t="s">
        <v>337</v>
      </c>
      <c r="D376" s="270" t="s">
        <v>308</v>
      </c>
      <c r="E376" s="496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2">
        <v>94116</v>
      </c>
      <c r="B377" s="268" t="s">
        <v>858</v>
      </c>
      <c r="C377" s="269" t="s">
        <v>337</v>
      </c>
      <c r="D377" s="270" t="s">
        <v>329</v>
      </c>
      <c r="E377" s="496">
        <v>0.3402</v>
      </c>
      <c r="F377" s="266">
        <v>147.58000000000001</v>
      </c>
      <c r="G377" s="359">
        <v>50.2</v>
      </c>
    </row>
    <row r="378" spans="1:7" s="255" customFormat="1" ht="45">
      <c r="A378" s="502">
        <v>94970</v>
      </c>
      <c r="B378" s="268" t="s">
        <v>859</v>
      </c>
      <c r="C378" s="269" t="s">
        <v>337</v>
      </c>
      <c r="D378" s="270" t="s">
        <v>329</v>
      </c>
      <c r="E378" s="496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2">
        <v>96536</v>
      </c>
      <c r="B379" s="268" t="s">
        <v>860</v>
      </c>
      <c r="C379" s="269" t="s">
        <v>337</v>
      </c>
      <c r="D379" s="270" t="s">
        <v>97</v>
      </c>
      <c r="E379" s="496">
        <v>0.377</v>
      </c>
      <c r="F379" s="266">
        <v>49.52</v>
      </c>
      <c r="G379" s="359">
        <v>18.66</v>
      </c>
    </row>
    <row r="380" spans="1:7" s="255" customFormat="1" ht="45">
      <c r="A380" s="502">
        <v>97738</v>
      </c>
      <c r="B380" s="268" t="s">
        <v>861</v>
      </c>
      <c r="C380" s="269" t="s">
        <v>337</v>
      </c>
      <c r="D380" s="270" t="s">
        <v>329</v>
      </c>
      <c r="E380" s="496">
        <v>2.2100000000000002E-2</v>
      </c>
      <c r="F380" s="486">
        <v>3502.82</v>
      </c>
      <c r="G380" s="359">
        <f t="shared" si="34"/>
        <v>77.412322000000003</v>
      </c>
    </row>
    <row r="381" spans="1:7" s="255" customFormat="1" ht="60">
      <c r="A381" s="502">
        <v>100475</v>
      </c>
      <c r="B381" s="268" t="s">
        <v>862</v>
      </c>
      <c r="C381" s="269" t="s">
        <v>337</v>
      </c>
      <c r="D381" s="270" t="s">
        <v>329</v>
      </c>
      <c r="E381" s="496">
        <v>0.32350000000000001</v>
      </c>
      <c r="F381" s="266">
        <v>638.41999999999996</v>
      </c>
      <c r="G381" s="359">
        <v>206.52</v>
      </c>
    </row>
    <row r="382" spans="1:7" ht="22.5" customHeight="1">
      <c r="A382" s="611"/>
      <c r="B382" s="612"/>
      <c r="C382" s="612"/>
      <c r="D382" s="612"/>
      <c r="E382" s="612"/>
      <c r="F382" s="265" t="s">
        <v>314</v>
      </c>
      <c r="G382" s="352">
        <v>954.26</v>
      </c>
    </row>
    <row r="383" spans="1:7" s="255" customFormat="1" ht="22.5" customHeight="1">
      <c r="A383" s="613" t="s">
        <v>836</v>
      </c>
      <c r="B383" s="614"/>
      <c r="C383" s="614"/>
      <c r="D383" s="614"/>
      <c r="E383" s="614"/>
      <c r="F383" s="614"/>
      <c r="G383" s="615"/>
    </row>
    <row r="384" spans="1:7" s="255" customFormat="1">
      <c r="A384" s="616" t="s">
        <v>299</v>
      </c>
      <c r="B384" s="617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2" t="s">
        <v>740</v>
      </c>
      <c r="B385" s="268" t="s">
        <v>838</v>
      </c>
      <c r="C385" s="453" t="s">
        <v>337</v>
      </c>
      <c r="D385" s="270" t="s">
        <v>47</v>
      </c>
      <c r="E385" s="443">
        <v>4</v>
      </c>
      <c r="F385" s="266">
        <v>28.53</v>
      </c>
      <c r="G385" s="359">
        <f>E385*F385</f>
        <v>114.12</v>
      </c>
    </row>
    <row r="386" spans="1:7" s="255" customFormat="1">
      <c r="A386" s="502" t="s">
        <v>742</v>
      </c>
      <c r="B386" s="267" t="s">
        <v>839</v>
      </c>
      <c r="C386" s="453" t="s">
        <v>337</v>
      </c>
      <c r="D386" s="270" t="s">
        <v>47</v>
      </c>
      <c r="E386" s="443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2" t="s">
        <v>483</v>
      </c>
      <c r="B387" s="268" t="s">
        <v>539</v>
      </c>
      <c r="C387" s="453" t="s">
        <v>337</v>
      </c>
      <c r="D387" s="270" t="s">
        <v>29</v>
      </c>
      <c r="E387" s="443">
        <v>3.03</v>
      </c>
      <c r="F387" s="266">
        <v>0.18</v>
      </c>
      <c r="G387" s="359">
        <f t="shared" si="35"/>
        <v>0.5454</v>
      </c>
    </row>
    <row r="388" spans="1:7" s="255" customFormat="1">
      <c r="A388" s="502" t="s">
        <v>743</v>
      </c>
      <c r="B388" s="268" t="s">
        <v>840</v>
      </c>
      <c r="C388" s="453" t="s">
        <v>337</v>
      </c>
      <c r="D388" s="270" t="s">
        <v>29</v>
      </c>
      <c r="E388" s="443">
        <v>5</v>
      </c>
      <c r="F388" s="266">
        <v>237.35</v>
      </c>
      <c r="G388" s="359">
        <f t="shared" si="35"/>
        <v>1186.75</v>
      </c>
    </row>
    <row r="389" spans="1:7" s="255" customFormat="1">
      <c r="A389" s="502" t="s">
        <v>837</v>
      </c>
      <c r="B389" s="268" t="s">
        <v>841</v>
      </c>
      <c r="C389" s="453" t="s">
        <v>337</v>
      </c>
      <c r="D389" s="270" t="s">
        <v>47</v>
      </c>
      <c r="E389" s="443">
        <v>2</v>
      </c>
      <c r="F389" s="266">
        <v>13.55</v>
      </c>
      <c r="G389" s="359">
        <f t="shared" si="35"/>
        <v>27.1</v>
      </c>
    </row>
    <row r="390" spans="1:7" s="255" customFormat="1">
      <c r="A390" s="502" t="s">
        <v>741</v>
      </c>
      <c r="B390" s="268" t="s">
        <v>842</v>
      </c>
      <c r="C390" s="453" t="s">
        <v>337</v>
      </c>
      <c r="D390" s="270" t="s">
        <v>47</v>
      </c>
      <c r="E390" s="443">
        <v>1</v>
      </c>
      <c r="F390" s="266">
        <v>362.83</v>
      </c>
      <c r="G390" s="359">
        <f t="shared" si="35"/>
        <v>362.83</v>
      </c>
    </row>
    <row r="391" spans="1:7" s="255" customFormat="1">
      <c r="A391" s="502">
        <v>88248</v>
      </c>
      <c r="B391" s="267" t="s">
        <v>794</v>
      </c>
      <c r="C391" s="453" t="s">
        <v>337</v>
      </c>
      <c r="D391" s="270" t="s">
        <v>304</v>
      </c>
      <c r="E391" s="443">
        <v>8</v>
      </c>
      <c r="F391" s="266">
        <v>14.01</v>
      </c>
      <c r="G391" s="359">
        <f t="shared" si="35"/>
        <v>112.08</v>
      </c>
    </row>
    <row r="392" spans="1:7" s="255" customFormat="1">
      <c r="A392" s="502">
        <v>88267</v>
      </c>
      <c r="B392" s="267" t="s">
        <v>795</v>
      </c>
      <c r="C392" s="453" t="s">
        <v>337</v>
      </c>
      <c r="D392" s="270" t="s">
        <v>304</v>
      </c>
      <c r="E392" s="443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11"/>
      <c r="B393" s="612"/>
      <c r="C393" s="612"/>
      <c r="D393" s="612"/>
      <c r="E393" s="612"/>
      <c r="F393" s="265" t="s">
        <v>314</v>
      </c>
      <c r="G393" s="358">
        <f>SUM(G385:G392)</f>
        <v>1964.1453999999999</v>
      </c>
    </row>
    <row r="394" spans="1:7">
      <c r="A394" s="613" t="s">
        <v>484</v>
      </c>
      <c r="B394" s="614"/>
      <c r="C394" s="614"/>
      <c r="D394" s="614"/>
      <c r="E394" s="614"/>
      <c r="F394" s="614"/>
      <c r="G394" s="615"/>
    </row>
    <row r="395" spans="1:7">
      <c r="A395" s="616" t="s">
        <v>299</v>
      </c>
      <c r="B395" s="617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4" t="s">
        <v>303</v>
      </c>
      <c r="D396" s="504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4" t="s">
        <v>303</v>
      </c>
      <c r="D397" s="504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4" t="s">
        <v>303</v>
      </c>
      <c r="D398" s="504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4" t="s">
        <v>303</v>
      </c>
      <c r="D399" s="504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11"/>
      <c r="B400" s="612"/>
      <c r="C400" s="612"/>
      <c r="D400" s="612"/>
      <c r="E400" s="612"/>
      <c r="F400" s="244" t="s">
        <v>312</v>
      </c>
      <c r="G400" s="347">
        <f>SUM(G396:G399)</f>
        <v>45.686000000000007</v>
      </c>
    </row>
    <row r="401" spans="1:7" ht="28.9" customHeight="1">
      <c r="A401" s="611"/>
      <c r="B401" s="612"/>
      <c r="C401" s="612"/>
      <c r="D401" s="612"/>
      <c r="E401" s="612"/>
      <c r="F401" s="481" t="s">
        <v>765</v>
      </c>
      <c r="G401" s="348">
        <v>0</v>
      </c>
    </row>
    <row r="402" spans="1:7">
      <c r="A402" s="611"/>
      <c r="B402" s="612"/>
      <c r="C402" s="612"/>
      <c r="D402" s="612"/>
      <c r="E402" s="612"/>
      <c r="F402" s="247" t="s">
        <v>314</v>
      </c>
      <c r="G402" s="353">
        <f>G400</f>
        <v>45.686000000000007</v>
      </c>
    </row>
    <row r="403" spans="1:7">
      <c r="A403" s="613" t="s">
        <v>799</v>
      </c>
      <c r="B403" s="614"/>
      <c r="C403" s="614"/>
      <c r="D403" s="614"/>
      <c r="E403" s="614"/>
      <c r="F403" s="614"/>
      <c r="G403" s="615"/>
    </row>
    <row r="404" spans="1:7">
      <c r="A404" s="616" t="s">
        <v>299</v>
      </c>
      <c r="B404" s="617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4" t="s">
        <v>303</v>
      </c>
      <c r="D405" s="504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4" t="s">
        <v>303</v>
      </c>
      <c r="D406" s="504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4" t="s">
        <v>303</v>
      </c>
      <c r="D407" s="504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11"/>
      <c r="B408" s="612"/>
      <c r="C408" s="612"/>
      <c r="D408" s="612"/>
      <c r="E408" s="612"/>
      <c r="F408" s="244" t="s">
        <v>312</v>
      </c>
      <c r="G408" s="347">
        <f>SUM(G405:G407)</f>
        <v>25.992000000000001</v>
      </c>
    </row>
    <row r="409" spans="1:7" ht="30">
      <c r="A409" s="611"/>
      <c r="B409" s="612"/>
      <c r="C409" s="612"/>
      <c r="D409" s="612"/>
      <c r="E409" s="612"/>
      <c r="F409" s="481" t="s">
        <v>765</v>
      </c>
      <c r="G409" s="348">
        <v>0</v>
      </c>
    </row>
    <row r="410" spans="1:7">
      <c r="A410" s="611"/>
      <c r="B410" s="612"/>
      <c r="C410" s="612"/>
      <c r="D410" s="612"/>
      <c r="E410" s="612"/>
      <c r="F410" s="247" t="s">
        <v>314</v>
      </c>
      <c r="G410" s="353">
        <f>SUM(G408:G409)</f>
        <v>25.992000000000001</v>
      </c>
    </row>
    <row r="411" spans="1:7">
      <c r="A411" s="613" t="s">
        <v>744</v>
      </c>
      <c r="B411" s="614"/>
      <c r="C411" s="614"/>
      <c r="D411" s="614"/>
      <c r="E411" s="614"/>
      <c r="F411" s="614"/>
      <c r="G411" s="615"/>
    </row>
    <row r="412" spans="1:7" ht="18.75" customHeight="1">
      <c r="A412" s="616" t="s">
        <v>299</v>
      </c>
      <c r="B412" s="617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4" t="s">
        <v>303</v>
      </c>
      <c r="D413" s="504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4" t="s">
        <v>303</v>
      </c>
      <c r="D414" s="504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4" t="s">
        <v>303</v>
      </c>
      <c r="D415" s="504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4" t="s">
        <v>303</v>
      </c>
      <c r="D416" s="504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11"/>
      <c r="B417" s="612"/>
      <c r="C417" s="612"/>
      <c r="D417" s="612"/>
      <c r="E417" s="612"/>
      <c r="F417" s="244" t="s">
        <v>312</v>
      </c>
      <c r="G417" s="347">
        <v>464.08</v>
      </c>
    </row>
    <row r="418" spans="1:7" ht="30">
      <c r="A418" s="611"/>
      <c r="B418" s="612"/>
      <c r="C418" s="612"/>
      <c r="D418" s="612"/>
      <c r="E418" s="612"/>
      <c r="F418" s="481" t="s">
        <v>765</v>
      </c>
      <c r="G418" s="348">
        <v>0</v>
      </c>
    </row>
    <row r="419" spans="1:7">
      <c r="A419" s="611"/>
      <c r="B419" s="612"/>
      <c r="C419" s="612"/>
      <c r="D419" s="612"/>
      <c r="E419" s="612"/>
      <c r="F419" s="247" t="s">
        <v>314</v>
      </c>
      <c r="G419" s="353">
        <f>G417+G418</f>
        <v>464.08</v>
      </c>
    </row>
    <row r="420" spans="1:7">
      <c r="A420" s="613" t="s">
        <v>490</v>
      </c>
      <c r="B420" s="614"/>
      <c r="C420" s="614"/>
      <c r="D420" s="614"/>
      <c r="E420" s="614"/>
      <c r="F420" s="614"/>
      <c r="G420" s="615"/>
    </row>
    <row r="421" spans="1:7">
      <c r="A421" s="616" t="s">
        <v>299</v>
      </c>
      <c r="B421" s="617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3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11"/>
      <c r="B427" s="612"/>
      <c r="C427" s="612"/>
      <c r="D427" s="612"/>
      <c r="E427" s="612"/>
      <c r="F427" s="265" t="s">
        <v>314</v>
      </c>
      <c r="G427" s="352">
        <f>SUM(G422:G426)</f>
        <v>276.04320000000001</v>
      </c>
    </row>
    <row r="428" spans="1:7">
      <c r="A428" s="613" t="s">
        <v>747</v>
      </c>
      <c r="B428" s="614"/>
      <c r="C428" s="614"/>
      <c r="D428" s="614"/>
      <c r="E428" s="614"/>
      <c r="F428" s="614"/>
      <c r="G428" s="615"/>
    </row>
    <row r="429" spans="1:7">
      <c r="A429" s="616" t="s">
        <v>299</v>
      </c>
      <c r="B429" s="617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4" t="s">
        <v>303</v>
      </c>
      <c r="D430" s="504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4" t="s">
        <v>303</v>
      </c>
      <c r="D431" s="504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4" t="s">
        <v>303</v>
      </c>
      <c r="D432" s="504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4" t="s">
        <v>303</v>
      </c>
      <c r="D433" s="504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11"/>
      <c r="B434" s="612"/>
      <c r="C434" s="612"/>
      <c r="D434" s="612"/>
      <c r="E434" s="612"/>
      <c r="F434" s="244" t="s">
        <v>312</v>
      </c>
      <c r="G434" s="347">
        <f>SUM(G430:G433)</f>
        <v>365.65499999999997</v>
      </c>
    </row>
    <row r="435" spans="1:7" ht="30">
      <c r="A435" s="611"/>
      <c r="B435" s="612"/>
      <c r="C435" s="612"/>
      <c r="D435" s="612"/>
      <c r="E435" s="612"/>
      <c r="F435" s="481" t="s">
        <v>765</v>
      </c>
      <c r="G435" s="348">
        <v>0</v>
      </c>
    </row>
    <row r="436" spans="1:7">
      <c r="A436" s="611"/>
      <c r="B436" s="612"/>
      <c r="C436" s="612"/>
      <c r="D436" s="612"/>
      <c r="E436" s="612"/>
      <c r="F436" s="247" t="s">
        <v>314</v>
      </c>
      <c r="G436" s="353">
        <f>SUM(G434:G435)</f>
        <v>365.65499999999997</v>
      </c>
    </row>
    <row r="437" spans="1:7">
      <c r="A437" s="613" t="s">
        <v>748</v>
      </c>
      <c r="B437" s="614"/>
      <c r="C437" s="614"/>
      <c r="D437" s="614"/>
      <c r="E437" s="614"/>
      <c r="F437" s="614"/>
      <c r="G437" s="615"/>
    </row>
    <row r="438" spans="1:7">
      <c r="A438" s="616" t="s">
        <v>299</v>
      </c>
      <c r="B438" s="617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4" t="s">
        <v>303</v>
      </c>
      <c r="D439" s="504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4" t="s">
        <v>303</v>
      </c>
      <c r="D440" s="504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4" t="s">
        <v>303</v>
      </c>
      <c r="D441" s="504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4" t="s">
        <v>303</v>
      </c>
      <c r="D442" s="504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11"/>
      <c r="B443" s="612"/>
      <c r="C443" s="612"/>
      <c r="D443" s="612"/>
      <c r="E443" s="612"/>
      <c r="F443" s="244" t="s">
        <v>312</v>
      </c>
      <c r="G443" s="347">
        <v>312.68</v>
      </c>
    </row>
    <row r="444" spans="1:7" ht="30">
      <c r="A444" s="611"/>
      <c r="B444" s="612"/>
      <c r="C444" s="612"/>
      <c r="D444" s="612"/>
      <c r="E444" s="612"/>
      <c r="F444" s="481" t="s">
        <v>765</v>
      </c>
      <c r="G444" s="348">
        <v>0</v>
      </c>
    </row>
    <row r="445" spans="1:7">
      <c r="A445" s="611"/>
      <c r="B445" s="612"/>
      <c r="C445" s="612"/>
      <c r="D445" s="612"/>
      <c r="E445" s="612"/>
      <c r="F445" s="247" t="s">
        <v>314</v>
      </c>
      <c r="G445" s="353">
        <f>G443</f>
        <v>312.68</v>
      </c>
    </row>
    <row r="446" spans="1:7">
      <c r="A446" s="613" t="s">
        <v>502</v>
      </c>
      <c r="B446" s="614"/>
      <c r="C446" s="614"/>
      <c r="D446" s="614"/>
      <c r="E446" s="614"/>
      <c r="F446" s="614"/>
      <c r="G446" s="615"/>
    </row>
    <row r="447" spans="1:7" ht="21.75" customHeight="1">
      <c r="A447" s="616" t="s">
        <v>299</v>
      </c>
      <c r="B447" s="617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11"/>
      <c r="B451" s="612"/>
      <c r="C451" s="612"/>
      <c r="D451" s="612"/>
      <c r="E451" s="612"/>
      <c r="F451" s="265" t="s">
        <v>314</v>
      </c>
      <c r="G451" s="352">
        <v>10.39</v>
      </c>
    </row>
    <row r="452" spans="1:7">
      <c r="A452" s="613" t="s">
        <v>804</v>
      </c>
      <c r="B452" s="614"/>
      <c r="C452" s="614"/>
      <c r="D452" s="614"/>
      <c r="E452" s="614"/>
      <c r="F452" s="614"/>
      <c r="G452" s="615"/>
    </row>
    <row r="453" spans="1:7">
      <c r="A453" s="616" t="s">
        <v>299</v>
      </c>
      <c r="B453" s="617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4" t="s">
        <v>303</v>
      </c>
      <c r="D454" s="504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4" t="s">
        <v>303</v>
      </c>
      <c r="D455" s="504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4" t="s">
        <v>303</v>
      </c>
      <c r="D456" s="504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4" t="s">
        <v>303</v>
      </c>
      <c r="D457" s="504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4" t="s">
        <v>303</v>
      </c>
      <c r="D458" s="504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8"/>
      <c r="B459" s="619"/>
      <c r="C459" s="619"/>
      <c r="D459" s="619"/>
      <c r="E459" s="619"/>
      <c r="F459" s="244" t="s">
        <v>312</v>
      </c>
      <c r="G459" s="347">
        <v>18.309999999999999</v>
      </c>
    </row>
    <row r="460" spans="1:7" ht="28.15" customHeight="1">
      <c r="A460" s="618"/>
      <c r="B460" s="619"/>
      <c r="C460" s="619"/>
      <c r="D460" s="619"/>
      <c r="E460" s="619"/>
      <c r="F460" s="481" t="s">
        <v>765</v>
      </c>
      <c r="G460" s="348">
        <v>0</v>
      </c>
    </row>
    <row r="461" spans="1:7">
      <c r="A461" s="618"/>
      <c r="B461" s="619"/>
      <c r="C461" s="619"/>
      <c r="D461" s="619"/>
      <c r="E461" s="619"/>
      <c r="F461" s="247" t="s">
        <v>314</v>
      </c>
      <c r="G461" s="353">
        <f>SUM(G459:G460)</f>
        <v>18.309999999999999</v>
      </c>
    </row>
    <row r="462" spans="1:7">
      <c r="A462" s="613" t="s">
        <v>517</v>
      </c>
      <c r="B462" s="614"/>
      <c r="C462" s="614"/>
      <c r="D462" s="614"/>
      <c r="E462" s="614"/>
      <c r="F462" s="614"/>
      <c r="G462" s="615"/>
    </row>
    <row r="463" spans="1:7">
      <c r="A463" s="616" t="s">
        <v>299</v>
      </c>
      <c r="B463" s="617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8">
        <v>14.01</v>
      </c>
      <c r="G472" s="419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8"/>
      <c r="B474" s="619"/>
      <c r="C474" s="619"/>
      <c r="D474" s="619"/>
      <c r="E474" s="619"/>
      <c r="F474" s="244" t="s">
        <v>312</v>
      </c>
      <c r="G474" s="347">
        <v>352.81</v>
      </c>
    </row>
    <row r="475" spans="1:7" ht="30">
      <c r="A475" s="618"/>
      <c r="B475" s="619"/>
      <c r="C475" s="619"/>
      <c r="D475" s="619"/>
      <c r="E475" s="619"/>
      <c r="F475" s="481" t="s">
        <v>765</v>
      </c>
      <c r="G475" s="348">
        <v>0</v>
      </c>
    </row>
    <row r="476" spans="1:7">
      <c r="A476" s="618"/>
      <c r="B476" s="619"/>
      <c r="C476" s="619"/>
      <c r="D476" s="619"/>
      <c r="E476" s="619"/>
      <c r="F476" s="247" t="s">
        <v>314</v>
      </c>
      <c r="G476" s="353">
        <f>SUM(G474:G475)</f>
        <v>352.81</v>
      </c>
    </row>
    <row r="477" spans="1:7">
      <c r="A477" s="613" t="s">
        <v>534</v>
      </c>
      <c r="B477" s="614"/>
      <c r="C477" s="614"/>
      <c r="D477" s="614"/>
      <c r="E477" s="614"/>
      <c r="F477" s="614"/>
      <c r="G477" s="615"/>
    </row>
    <row r="478" spans="1:7">
      <c r="A478" s="616" t="s">
        <v>299</v>
      </c>
      <c r="B478" s="617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8"/>
      <c r="B487" s="619"/>
      <c r="C487" s="619"/>
      <c r="D487" s="619"/>
      <c r="E487" s="619"/>
      <c r="F487" s="244" t="s">
        <v>312</v>
      </c>
      <c r="G487" s="347">
        <v>489.77</v>
      </c>
    </row>
    <row r="488" spans="1:7" ht="30">
      <c r="A488" s="618"/>
      <c r="B488" s="619"/>
      <c r="C488" s="619"/>
      <c r="D488" s="619"/>
      <c r="E488" s="619"/>
      <c r="F488" s="481" t="s">
        <v>765</v>
      </c>
      <c r="G488" s="348">
        <v>0</v>
      </c>
    </row>
    <row r="489" spans="1:7">
      <c r="A489" s="618"/>
      <c r="B489" s="619"/>
      <c r="C489" s="619"/>
      <c r="D489" s="619"/>
      <c r="E489" s="619"/>
      <c r="F489" s="247" t="s">
        <v>314</v>
      </c>
      <c r="G489" s="353">
        <f>SUM(G487:G488)</f>
        <v>489.77</v>
      </c>
    </row>
    <row r="490" spans="1:7">
      <c r="A490" s="613" t="s">
        <v>806</v>
      </c>
      <c r="B490" s="614"/>
      <c r="C490" s="614"/>
      <c r="D490" s="614"/>
      <c r="E490" s="614"/>
      <c r="F490" s="614"/>
      <c r="G490" s="615"/>
    </row>
    <row r="491" spans="1:7" ht="20.25" customHeight="1">
      <c r="A491" s="616" t="s">
        <v>299</v>
      </c>
      <c r="B491" s="617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8"/>
      <c r="B499" s="619"/>
      <c r="C499" s="619"/>
      <c r="D499" s="619"/>
      <c r="E499" s="619"/>
      <c r="F499" s="244" t="s">
        <v>312</v>
      </c>
      <c r="G499" s="347">
        <v>541.70000000000005</v>
      </c>
    </row>
    <row r="500" spans="1:7" ht="30">
      <c r="A500" s="618"/>
      <c r="B500" s="619"/>
      <c r="C500" s="619"/>
      <c r="D500" s="619"/>
      <c r="E500" s="619"/>
      <c r="F500" s="481" t="s">
        <v>765</v>
      </c>
      <c r="G500" s="348">
        <v>0</v>
      </c>
    </row>
    <row r="501" spans="1:7">
      <c r="A501" s="618"/>
      <c r="B501" s="619"/>
      <c r="C501" s="619"/>
      <c r="D501" s="619"/>
      <c r="E501" s="619"/>
      <c r="F501" s="247" t="s">
        <v>314</v>
      </c>
      <c r="G501" s="353">
        <f>SUM(G499:G500)</f>
        <v>541.70000000000005</v>
      </c>
    </row>
    <row r="502" spans="1:7">
      <c r="A502" s="613" t="s">
        <v>807</v>
      </c>
      <c r="B502" s="614"/>
      <c r="C502" s="614"/>
      <c r="D502" s="614"/>
      <c r="E502" s="614"/>
      <c r="F502" s="614"/>
      <c r="G502" s="615"/>
    </row>
    <row r="503" spans="1:7">
      <c r="A503" s="616" t="s">
        <v>299</v>
      </c>
      <c r="B503" s="617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8"/>
      <c r="B508" s="619"/>
      <c r="C508" s="619"/>
      <c r="D508" s="619"/>
      <c r="E508" s="619"/>
      <c r="F508" s="244" t="s">
        <v>312</v>
      </c>
      <c r="G508" s="347">
        <v>23.87</v>
      </c>
    </row>
    <row r="509" spans="1:7" ht="30">
      <c r="A509" s="618"/>
      <c r="B509" s="619"/>
      <c r="C509" s="619"/>
      <c r="D509" s="619"/>
      <c r="E509" s="619"/>
      <c r="F509" s="481" t="s">
        <v>765</v>
      </c>
      <c r="G509" s="348">
        <v>0</v>
      </c>
    </row>
    <row r="510" spans="1:7">
      <c r="A510" s="618"/>
      <c r="B510" s="619"/>
      <c r="C510" s="619"/>
      <c r="D510" s="619"/>
      <c r="E510" s="619"/>
      <c r="F510" s="247" t="s">
        <v>314</v>
      </c>
      <c r="G510" s="353">
        <f>SUM(G508:G509)</f>
        <v>23.87</v>
      </c>
    </row>
    <row r="511" spans="1:7" ht="21.75" customHeight="1">
      <c r="A511" s="613" t="s">
        <v>749</v>
      </c>
      <c r="B511" s="614"/>
      <c r="C511" s="614"/>
      <c r="D511" s="614"/>
      <c r="E511" s="614"/>
      <c r="F511" s="614"/>
      <c r="G511" s="615"/>
    </row>
    <row r="512" spans="1:7">
      <c r="A512" s="616" t="s">
        <v>299</v>
      </c>
      <c r="B512" s="617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4" t="s">
        <v>303</v>
      </c>
      <c r="D513" s="504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4" t="s">
        <v>303</v>
      </c>
      <c r="D514" s="504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4" t="s">
        <v>303</v>
      </c>
      <c r="D515" s="504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4" t="s">
        <v>303</v>
      </c>
      <c r="D516" s="504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4" t="s">
        <v>303</v>
      </c>
      <c r="D517" s="504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4" t="s">
        <v>303</v>
      </c>
      <c r="D518" s="504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11"/>
      <c r="B519" s="612"/>
      <c r="C519" s="612"/>
      <c r="D519" s="612"/>
      <c r="E519" s="612"/>
      <c r="F519" s="244" t="s">
        <v>312</v>
      </c>
      <c r="G519" s="347">
        <f>SUM(G513:G518)</f>
        <v>50.055330000000005</v>
      </c>
    </row>
    <row r="520" spans="1:7" ht="30">
      <c r="A520" s="611"/>
      <c r="B520" s="612"/>
      <c r="C520" s="612"/>
      <c r="D520" s="612"/>
      <c r="E520" s="612"/>
      <c r="F520" s="481" t="s">
        <v>765</v>
      </c>
      <c r="G520" s="348">
        <v>0</v>
      </c>
    </row>
    <row r="521" spans="1:7">
      <c r="A521" s="611"/>
      <c r="B521" s="612"/>
      <c r="C521" s="612"/>
      <c r="D521" s="612"/>
      <c r="E521" s="612"/>
      <c r="F521" s="247" t="s">
        <v>314</v>
      </c>
      <c r="G521" s="353">
        <f>SUM(G519:G520)</f>
        <v>50.055330000000005</v>
      </c>
    </row>
    <row r="522" spans="1:7">
      <c r="A522" s="613" t="s">
        <v>813</v>
      </c>
      <c r="B522" s="614"/>
      <c r="C522" s="614"/>
      <c r="D522" s="614"/>
      <c r="E522" s="614"/>
      <c r="F522" s="614"/>
      <c r="G522" s="615"/>
    </row>
    <row r="523" spans="1:7">
      <c r="A523" s="616" t="s">
        <v>299</v>
      </c>
      <c r="B523" s="617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4" t="s">
        <v>303</v>
      </c>
      <c r="D524" s="504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4" t="s">
        <v>303</v>
      </c>
      <c r="D525" s="504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4" t="s">
        <v>303</v>
      </c>
      <c r="D526" s="504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4" t="s">
        <v>303</v>
      </c>
      <c r="D527" s="504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4" t="s">
        <v>303</v>
      </c>
      <c r="D528" s="504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4" t="s">
        <v>303</v>
      </c>
      <c r="D529" s="504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4" t="s">
        <v>303</v>
      </c>
      <c r="D530" s="504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11"/>
      <c r="B531" s="612"/>
      <c r="C531" s="612"/>
      <c r="D531" s="612"/>
      <c r="E531" s="612"/>
      <c r="F531" s="244" t="s">
        <v>312</v>
      </c>
      <c r="G531" s="347">
        <f>SUM(G524:G530)</f>
        <v>60.130200000000002</v>
      </c>
    </row>
    <row r="532" spans="1:7" ht="30">
      <c r="A532" s="611"/>
      <c r="B532" s="612"/>
      <c r="C532" s="612"/>
      <c r="D532" s="612"/>
      <c r="E532" s="612"/>
      <c r="F532" s="481" t="s">
        <v>765</v>
      </c>
      <c r="G532" s="348">
        <v>0</v>
      </c>
    </row>
    <row r="533" spans="1:7">
      <c r="A533" s="611"/>
      <c r="B533" s="612"/>
      <c r="C533" s="612"/>
      <c r="D533" s="612"/>
      <c r="E533" s="612"/>
      <c r="F533" s="247" t="s">
        <v>314</v>
      </c>
      <c r="G533" s="353">
        <f>SUM(G531:G532)</f>
        <v>60.130200000000002</v>
      </c>
    </row>
    <row r="534" spans="1:7">
      <c r="A534" s="613" t="s">
        <v>750</v>
      </c>
      <c r="B534" s="614"/>
      <c r="C534" s="614"/>
      <c r="D534" s="614"/>
      <c r="E534" s="614"/>
      <c r="F534" s="614"/>
      <c r="G534" s="615"/>
    </row>
    <row r="535" spans="1:7">
      <c r="A535" s="616" t="s">
        <v>299</v>
      </c>
      <c r="B535" s="617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4" t="s">
        <v>303</v>
      </c>
      <c r="D536" s="504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4" t="s">
        <v>303</v>
      </c>
      <c r="D537" s="504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11"/>
      <c r="B538" s="612"/>
      <c r="C538" s="612"/>
      <c r="D538" s="612"/>
      <c r="E538" s="612"/>
      <c r="F538" s="244" t="s">
        <v>312</v>
      </c>
      <c r="G538" s="347">
        <f>SUM(G536:G537)</f>
        <v>6.4644000000000004</v>
      </c>
    </row>
    <row r="539" spans="1:7" ht="30">
      <c r="A539" s="611"/>
      <c r="B539" s="612"/>
      <c r="C539" s="612"/>
      <c r="D539" s="612"/>
      <c r="E539" s="612"/>
      <c r="F539" s="481" t="s">
        <v>765</v>
      </c>
      <c r="G539" s="348">
        <v>0</v>
      </c>
    </row>
    <row r="540" spans="1:7">
      <c r="A540" s="611"/>
      <c r="B540" s="612"/>
      <c r="C540" s="612"/>
      <c r="D540" s="612"/>
      <c r="E540" s="612"/>
      <c r="F540" s="247" t="s">
        <v>314</v>
      </c>
      <c r="G540" s="353">
        <f>SUM(G538:G539)</f>
        <v>6.4644000000000004</v>
      </c>
    </row>
    <row r="541" spans="1:7" s="255" customFormat="1">
      <c r="A541" s="613" t="s">
        <v>751</v>
      </c>
      <c r="B541" s="614"/>
      <c r="C541" s="614"/>
      <c r="D541" s="614"/>
      <c r="E541" s="614"/>
      <c r="F541" s="614"/>
      <c r="G541" s="615"/>
    </row>
    <row r="542" spans="1:7" s="255" customFormat="1">
      <c r="A542" s="616" t="s">
        <v>299</v>
      </c>
      <c r="B542" s="617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4" t="s">
        <v>303</v>
      </c>
      <c r="D543" s="504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4" t="s">
        <v>303</v>
      </c>
      <c r="D544" s="504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4" t="s">
        <v>303</v>
      </c>
      <c r="D545" s="504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11"/>
      <c r="B546" s="612"/>
      <c r="C546" s="612"/>
      <c r="D546" s="612"/>
      <c r="E546" s="612"/>
      <c r="F546" s="244" t="s">
        <v>312</v>
      </c>
      <c r="G546" s="347">
        <f>SUM(G543:G545)</f>
        <v>20.640999999999998</v>
      </c>
    </row>
    <row r="547" spans="1:7" s="255" customFormat="1" ht="30">
      <c r="A547" s="611"/>
      <c r="B547" s="612"/>
      <c r="C547" s="612"/>
      <c r="D547" s="612"/>
      <c r="E547" s="612"/>
      <c r="F547" s="481" t="s">
        <v>765</v>
      </c>
      <c r="G547" s="348">
        <v>0</v>
      </c>
    </row>
    <row r="548" spans="1:7" s="255" customFormat="1">
      <c r="A548" s="611"/>
      <c r="B548" s="612"/>
      <c r="C548" s="612"/>
      <c r="D548" s="612"/>
      <c r="E548" s="612"/>
      <c r="F548" s="247" t="s">
        <v>314</v>
      </c>
      <c r="G548" s="353">
        <f>G546+G547</f>
        <v>20.640999999999998</v>
      </c>
    </row>
    <row r="549" spans="1:7">
      <c r="A549" s="613" t="s">
        <v>564</v>
      </c>
      <c r="B549" s="614"/>
      <c r="C549" s="614"/>
      <c r="D549" s="614"/>
      <c r="E549" s="614"/>
      <c r="F549" s="614"/>
      <c r="G549" s="615"/>
    </row>
    <row r="550" spans="1:7" ht="18.75" customHeight="1">
      <c r="A550" s="616" t="s">
        <v>299</v>
      </c>
      <c r="B550" s="617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4" t="s">
        <v>303</v>
      </c>
      <c r="D551" s="504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4" t="s">
        <v>303</v>
      </c>
      <c r="D552" s="504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4" t="s">
        <v>303</v>
      </c>
      <c r="D553" s="504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11"/>
      <c r="B554" s="612"/>
      <c r="C554" s="612"/>
      <c r="D554" s="612"/>
      <c r="E554" s="612"/>
      <c r="F554" s="244" t="s">
        <v>312</v>
      </c>
      <c r="G554" s="347">
        <v>29.62</v>
      </c>
    </row>
    <row r="555" spans="1:7" ht="30">
      <c r="A555" s="611"/>
      <c r="B555" s="612"/>
      <c r="C555" s="612"/>
      <c r="D555" s="612"/>
      <c r="E555" s="612"/>
      <c r="F555" s="481" t="s">
        <v>765</v>
      </c>
      <c r="G555" s="348">
        <v>0</v>
      </c>
    </row>
    <row r="556" spans="1:7">
      <c r="A556" s="611"/>
      <c r="B556" s="612"/>
      <c r="C556" s="612"/>
      <c r="D556" s="612"/>
      <c r="E556" s="612"/>
      <c r="F556" s="247" t="s">
        <v>314</v>
      </c>
      <c r="G556" s="353">
        <f>SUM(G554:G555)</f>
        <v>29.62</v>
      </c>
    </row>
    <row r="557" spans="1:7">
      <c r="A557" s="620" t="s">
        <v>755</v>
      </c>
      <c r="B557" s="621"/>
      <c r="C557" s="621"/>
      <c r="D557" s="621"/>
      <c r="E557" s="621"/>
      <c r="F557" s="621"/>
      <c r="G557" s="622"/>
    </row>
    <row r="558" spans="1:7">
      <c r="A558" s="623" t="s">
        <v>299</v>
      </c>
      <c r="B558" s="624"/>
      <c r="C558" s="472" t="s">
        <v>300</v>
      </c>
      <c r="D558" s="472" t="s">
        <v>2</v>
      </c>
      <c r="E558" s="472" t="s">
        <v>301</v>
      </c>
      <c r="F558" s="472" t="s">
        <v>302</v>
      </c>
      <c r="G558" s="473" t="s">
        <v>5</v>
      </c>
    </row>
    <row r="559" spans="1:7">
      <c r="A559" s="474" t="s">
        <v>819</v>
      </c>
      <c r="B559" s="487" t="s">
        <v>820</v>
      </c>
      <c r="C559" s="476" t="s">
        <v>303</v>
      </c>
      <c r="D559" s="476" t="s">
        <v>47</v>
      </c>
      <c r="E559" s="488">
        <v>1</v>
      </c>
      <c r="F559" s="489">
        <v>167.5</v>
      </c>
      <c r="G559" s="479">
        <f>E559*F559</f>
        <v>167.5</v>
      </c>
    </row>
    <row r="560" spans="1:7">
      <c r="A560" s="474">
        <v>88242</v>
      </c>
      <c r="B560" s="487" t="s">
        <v>774</v>
      </c>
      <c r="C560" s="476" t="s">
        <v>303</v>
      </c>
      <c r="D560" s="476" t="s">
        <v>304</v>
      </c>
      <c r="E560" s="488">
        <v>0.5</v>
      </c>
      <c r="F560" s="489">
        <v>14.38</v>
      </c>
      <c r="G560" s="479">
        <f t="shared" ref="G560:G561" si="52">E560*F560</f>
        <v>7.19</v>
      </c>
    </row>
    <row r="561" spans="1:7">
      <c r="A561" s="474">
        <v>88309</v>
      </c>
      <c r="B561" s="487" t="s">
        <v>346</v>
      </c>
      <c r="C561" s="476" t="s">
        <v>303</v>
      </c>
      <c r="D561" s="476" t="s">
        <v>304</v>
      </c>
      <c r="E561" s="488">
        <v>0.5</v>
      </c>
      <c r="F561" s="489">
        <v>18.03</v>
      </c>
      <c r="G561" s="479">
        <f t="shared" si="52"/>
        <v>9.0150000000000006</v>
      </c>
    </row>
    <row r="562" spans="1:7">
      <c r="A562" s="633"/>
      <c r="B562" s="634"/>
      <c r="C562" s="634"/>
      <c r="D562" s="634"/>
      <c r="E562" s="634"/>
      <c r="F562" s="475" t="s">
        <v>312</v>
      </c>
      <c r="G562" s="479">
        <f>SUM(G559:G561)</f>
        <v>183.70499999999998</v>
      </c>
    </row>
    <row r="563" spans="1:7" ht="30">
      <c r="A563" s="633"/>
      <c r="B563" s="634"/>
      <c r="C563" s="634"/>
      <c r="D563" s="634"/>
      <c r="E563" s="634"/>
      <c r="F563" s="481" t="s">
        <v>765</v>
      </c>
      <c r="G563" s="482">
        <v>0</v>
      </c>
    </row>
    <row r="564" spans="1:7">
      <c r="A564" s="633"/>
      <c r="B564" s="634"/>
      <c r="C564" s="634"/>
      <c r="D564" s="634"/>
      <c r="E564" s="634"/>
      <c r="F564" s="483" t="s">
        <v>314</v>
      </c>
      <c r="G564" s="484">
        <f>SUM(G562:G563)</f>
        <v>183.70499999999998</v>
      </c>
    </row>
    <row r="565" spans="1:7">
      <c r="A565" s="613" t="s">
        <v>566</v>
      </c>
      <c r="B565" s="614"/>
      <c r="C565" s="614"/>
      <c r="D565" s="614"/>
      <c r="E565" s="614"/>
      <c r="F565" s="614"/>
      <c r="G565" s="615"/>
    </row>
    <row r="566" spans="1:7">
      <c r="A566" s="616" t="s">
        <v>299</v>
      </c>
      <c r="B566" s="617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4" t="s">
        <v>303</v>
      </c>
      <c r="D567" s="504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4" t="s">
        <v>303</v>
      </c>
      <c r="D568" s="504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4" t="s">
        <v>303</v>
      </c>
      <c r="D569" s="504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4" t="s">
        <v>303</v>
      </c>
      <c r="D570" s="504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11"/>
      <c r="B571" s="612"/>
      <c r="C571" s="612"/>
      <c r="D571" s="612"/>
      <c r="E571" s="612"/>
      <c r="F571" s="244" t="s">
        <v>312</v>
      </c>
      <c r="G571" s="347">
        <v>219.65</v>
      </c>
    </row>
    <row r="572" spans="1:7" ht="30">
      <c r="A572" s="611"/>
      <c r="B572" s="612"/>
      <c r="C572" s="612"/>
      <c r="D572" s="612"/>
      <c r="E572" s="612"/>
      <c r="F572" s="481" t="s">
        <v>765</v>
      </c>
      <c r="G572" s="348">
        <v>0</v>
      </c>
    </row>
    <row r="573" spans="1:7">
      <c r="A573" s="611"/>
      <c r="B573" s="612"/>
      <c r="C573" s="612"/>
      <c r="D573" s="612"/>
      <c r="E573" s="612"/>
      <c r="F573" s="247" t="s">
        <v>314</v>
      </c>
      <c r="G573" s="353">
        <f>SUM(G571:G572)</f>
        <v>219.65</v>
      </c>
    </row>
    <row r="574" spans="1:7">
      <c r="A574" s="613" t="s">
        <v>570</v>
      </c>
      <c r="B574" s="614"/>
      <c r="C574" s="614"/>
      <c r="D574" s="614"/>
      <c r="E574" s="614"/>
      <c r="F574" s="614"/>
      <c r="G574" s="615"/>
    </row>
    <row r="575" spans="1:7">
      <c r="A575" s="616" t="s">
        <v>299</v>
      </c>
      <c r="B575" s="617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4" t="s">
        <v>303</v>
      </c>
      <c r="D576" s="504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11"/>
      <c r="B577" s="612"/>
      <c r="C577" s="612"/>
      <c r="D577" s="612"/>
      <c r="E577" s="612"/>
      <c r="F577" s="244" t="s">
        <v>312</v>
      </c>
      <c r="G577" s="347">
        <f>SUM(G576)</f>
        <v>5.7439999999999998</v>
      </c>
    </row>
    <row r="578" spans="1:7" ht="30">
      <c r="A578" s="611"/>
      <c r="B578" s="612"/>
      <c r="C578" s="612"/>
      <c r="D578" s="612"/>
      <c r="E578" s="612"/>
      <c r="F578" s="481" t="s">
        <v>765</v>
      </c>
      <c r="G578" s="348">
        <v>0</v>
      </c>
    </row>
    <row r="579" spans="1:7">
      <c r="A579" s="611"/>
      <c r="B579" s="612"/>
      <c r="C579" s="612"/>
      <c r="D579" s="612"/>
      <c r="E579" s="612"/>
      <c r="F579" s="247" t="s">
        <v>314</v>
      </c>
      <c r="G579" s="353">
        <f>G577</f>
        <v>5.7439999999999998</v>
      </c>
    </row>
    <row r="580" spans="1:7">
      <c r="A580" s="613" t="s">
        <v>571</v>
      </c>
      <c r="B580" s="614"/>
      <c r="C580" s="614"/>
      <c r="D580" s="614"/>
      <c r="E580" s="614"/>
      <c r="F580" s="614"/>
      <c r="G580" s="615"/>
    </row>
    <row r="581" spans="1:7">
      <c r="A581" s="616" t="s">
        <v>299</v>
      </c>
      <c r="B581" s="617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11"/>
      <c r="B587" s="612"/>
      <c r="C587" s="612"/>
      <c r="D587" s="612"/>
      <c r="E587" s="612"/>
      <c r="F587" s="244" t="s">
        <v>312</v>
      </c>
      <c r="G587" s="364">
        <v>1808.84</v>
      </c>
    </row>
    <row r="588" spans="1:7" ht="30">
      <c r="A588" s="611"/>
      <c r="B588" s="612"/>
      <c r="C588" s="612"/>
      <c r="D588" s="612"/>
      <c r="E588" s="612"/>
      <c r="F588" s="481" t="s">
        <v>765</v>
      </c>
      <c r="G588" s="348">
        <v>0</v>
      </c>
    </row>
    <row r="589" spans="1:7">
      <c r="A589" s="611"/>
      <c r="B589" s="612"/>
      <c r="C589" s="612"/>
      <c r="D589" s="612"/>
      <c r="E589" s="612"/>
      <c r="F589" s="247" t="s">
        <v>314</v>
      </c>
      <c r="G589" s="415">
        <f>SUM(G587:G588)</f>
        <v>1808.84</v>
      </c>
    </row>
    <row r="590" spans="1:7">
      <c r="A590" s="613" t="s">
        <v>756</v>
      </c>
      <c r="B590" s="614"/>
      <c r="C590" s="614"/>
      <c r="D590" s="614"/>
      <c r="E590" s="614"/>
      <c r="F590" s="614"/>
      <c r="G590" s="615"/>
    </row>
    <row r="591" spans="1:7" s="255" customFormat="1">
      <c r="A591" s="616" t="s">
        <v>299</v>
      </c>
      <c r="B591" s="617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08">
        <v>10269</v>
      </c>
      <c r="B592" s="420" t="s">
        <v>673</v>
      </c>
      <c r="C592" s="416" t="s">
        <v>303</v>
      </c>
      <c r="D592" s="416" t="s">
        <v>29</v>
      </c>
      <c r="E592" s="417">
        <v>1</v>
      </c>
      <c r="F592" s="418">
        <v>1.05</v>
      </c>
      <c r="G592" s="419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19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19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19">
        <f t="shared" si="55"/>
        <v>40.440599999999996</v>
      </c>
      <c r="AA595" s="468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0">
        <v>1004.74</v>
      </c>
      <c r="G596" s="419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0">
        <v>2343.54</v>
      </c>
      <c r="G597" s="419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19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19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19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11"/>
      <c r="B602" s="612"/>
      <c r="C602" s="612"/>
      <c r="D602" s="612"/>
      <c r="E602" s="612"/>
      <c r="F602" s="244" t="s">
        <v>312</v>
      </c>
      <c r="G602" s="364">
        <f>SUM(G592:G601)</f>
        <v>275.21107999999998</v>
      </c>
    </row>
    <row r="603" spans="1:27" s="255" customFormat="1" ht="30">
      <c r="A603" s="611"/>
      <c r="B603" s="612"/>
      <c r="C603" s="612"/>
      <c r="D603" s="612"/>
      <c r="E603" s="612"/>
      <c r="F603" s="219" t="s">
        <v>313</v>
      </c>
      <c r="G603" s="348">
        <v>0</v>
      </c>
    </row>
    <row r="604" spans="1:27" s="255" customFormat="1">
      <c r="A604" s="611"/>
      <c r="B604" s="612"/>
      <c r="C604" s="612"/>
      <c r="D604" s="612"/>
      <c r="E604" s="612"/>
      <c r="F604" s="247" t="s">
        <v>314</v>
      </c>
      <c r="G604" s="415">
        <f>G602</f>
        <v>275.21107999999998</v>
      </c>
    </row>
    <row r="605" spans="1:27" s="255" customFormat="1">
      <c r="A605" s="613" t="s">
        <v>757</v>
      </c>
      <c r="B605" s="614"/>
      <c r="C605" s="614"/>
      <c r="D605" s="614"/>
      <c r="E605" s="614"/>
      <c r="F605" s="614"/>
      <c r="G605" s="615"/>
    </row>
    <row r="606" spans="1:27" s="255" customFormat="1">
      <c r="A606" s="616" t="s">
        <v>299</v>
      </c>
      <c r="B606" s="617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08" t="s">
        <v>675</v>
      </c>
      <c r="B607" s="420" t="s">
        <v>822</v>
      </c>
      <c r="C607" s="416" t="s">
        <v>303</v>
      </c>
      <c r="D607" s="416" t="s">
        <v>47</v>
      </c>
      <c r="E607" s="417">
        <v>0.4</v>
      </c>
      <c r="F607" s="418">
        <v>41</v>
      </c>
      <c r="G607" s="419">
        <f>E607*F607</f>
        <v>16.400000000000002</v>
      </c>
    </row>
    <row r="608" spans="1:27" s="255" customFormat="1">
      <c r="A608" s="508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19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19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19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19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19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19">
        <f t="shared" si="56"/>
        <v>16.227</v>
      </c>
    </row>
    <row r="614" spans="1:7" s="255" customFormat="1">
      <c r="A614" s="611"/>
      <c r="B614" s="612"/>
      <c r="C614" s="612"/>
      <c r="D614" s="612"/>
      <c r="E614" s="612"/>
      <c r="F614" s="244" t="s">
        <v>312</v>
      </c>
      <c r="G614" s="364">
        <v>115.36</v>
      </c>
    </row>
    <row r="615" spans="1:7" s="255" customFormat="1" ht="30">
      <c r="A615" s="611"/>
      <c r="B615" s="612"/>
      <c r="C615" s="612"/>
      <c r="D615" s="612"/>
      <c r="E615" s="612"/>
      <c r="F615" s="219" t="s">
        <v>313</v>
      </c>
      <c r="G615" s="348">
        <v>0</v>
      </c>
    </row>
    <row r="616" spans="1:7" s="255" customFormat="1" ht="15.75" thickBot="1">
      <c r="A616" s="640"/>
      <c r="B616" s="641"/>
      <c r="C616" s="641"/>
      <c r="D616" s="641"/>
      <c r="E616" s="641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601"/>
      <c r="B1" s="541"/>
      <c r="C1" s="541"/>
      <c r="D1" s="541"/>
      <c r="E1" s="541"/>
      <c r="F1" s="602"/>
    </row>
    <row r="2" spans="1:10">
      <c r="A2" s="603"/>
      <c r="B2" s="526"/>
      <c r="C2" s="526"/>
      <c r="D2" s="526"/>
      <c r="E2" s="526"/>
      <c r="F2" s="604"/>
    </row>
    <row r="3" spans="1:10">
      <c r="A3" s="603"/>
      <c r="B3" s="526"/>
      <c r="C3" s="526"/>
      <c r="D3" s="526"/>
      <c r="E3" s="526"/>
      <c r="F3" s="604"/>
      <c r="G3" s="1"/>
      <c r="H3" s="1"/>
      <c r="I3" s="1"/>
      <c r="J3" s="1"/>
    </row>
    <row r="4" spans="1:10">
      <c r="A4" s="603"/>
      <c r="B4" s="526"/>
      <c r="C4" s="526"/>
      <c r="D4" s="526"/>
      <c r="E4" s="526"/>
      <c r="F4" s="604"/>
      <c r="G4" s="1"/>
      <c r="H4" s="1"/>
      <c r="I4" s="1"/>
      <c r="J4" s="1"/>
    </row>
    <row r="5" spans="1:10">
      <c r="A5" s="603"/>
      <c r="B5" s="526"/>
      <c r="C5" s="526"/>
      <c r="D5" s="526"/>
      <c r="E5" s="526"/>
      <c r="F5" s="604"/>
      <c r="G5" s="1"/>
      <c r="H5" s="1"/>
      <c r="I5" s="1"/>
      <c r="J5" s="1"/>
    </row>
    <row r="6" spans="1:10" ht="15.75" thickBot="1">
      <c r="A6" s="605"/>
      <c r="B6" s="527"/>
      <c r="C6" s="527"/>
      <c r="D6" s="527"/>
      <c r="E6" s="527"/>
      <c r="F6" s="606"/>
      <c r="G6" s="1"/>
      <c r="H6" s="1"/>
      <c r="I6" s="1"/>
      <c r="J6" s="1"/>
    </row>
    <row r="7" spans="1:10" ht="19.5" customHeight="1" thickTop="1">
      <c r="A7" s="642" t="s">
        <v>627</v>
      </c>
      <c r="B7" s="643"/>
      <c r="C7" s="644"/>
      <c r="D7" s="649" t="s">
        <v>628</v>
      </c>
      <c r="E7" s="649"/>
      <c r="F7" s="650"/>
      <c r="G7" s="1"/>
      <c r="H7" s="1"/>
      <c r="I7" s="1"/>
      <c r="J7" s="1"/>
    </row>
    <row r="8" spans="1:10" ht="21.75" customHeight="1" thickBot="1">
      <c r="A8" s="645"/>
      <c r="B8" s="646"/>
      <c r="C8" s="647"/>
      <c r="D8" s="651"/>
      <c r="E8" s="651"/>
      <c r="F8" s="652"/>
      <c r="G8" s="1"/>
      <c r="H8" s="1"/>
      <c r="I8" s="1"/>
      <c r="J8" s="1"/>
    </row>
    <row r="9" spans="1:10" ht="22.5" customHeight="1" thickTop="1" thickBot="1">
      <c r="A9" s="653" t="s">
        <v>129</v>
      </c>
      <c r="B9" s="654"/>
      <c r="C9" s="654"/>
      <c r="D9" s="654"/>
      <c r="E9" s="654"/>
      <c r="F9" s="655"/>
      <c r="G9" s="1"/>
      <c r="H9" s="1"/>
      <c r="I9" s="1"/>
      <c r="J9" s="1"/>
    </row>
    <row r="10" spans="1:10" ht="14.25" customHeight="1" thickTop="1" thickBot="1">
      <c r="A10" s="648" t="s">
        <v>0</v>
      </c>
      <c r="B10" s="627" t="s">
        <v>1</v>
      </c>
      <c r="C10" s="648" t="s">
        <v>2</v>
      </c>
      <c r="D10" s="648" t="s">
        <v>3</v>
      </c>
      <c r="E10" s="656" t="s">
        <v>4</v>
      </c>
      <c r="F10" s="648" t="s">
        <v>5</v>
      </c>
      <c r="G10" s="1"/>
      <c r="H10" s="1"/>
      <c r="I10" s="1"/>
      <c r="J10" s="1"/>
    </row>
    <row r="11" spans="1:10" ht="14.25" customHeight="1" thickTop="1" thickBot="1">
      <c r="A11" s="648"/>
      <c r="B11" s="627"/>
      <c r="C11" s="648"/>
      <c r="D11" s="648"/>
      <c r="E11" s="657"/>
      <c r="F11" s="648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zoomScaleSheetLayoutView="100" workbookViewId="0">
      <selection activeCell="B9" sqref="B9:G9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52"/>
      <c r="B1" s="552"/>
      <c r="C1" s="552"/>
      <c r="D1" s="552"/>
      <c r="E1" s="552"/>
      <c r="F1" s="552"/>
      <c r="G1" s="552"/>
    </row>
    <row r="2" spans="1:7" ht="20.100000000000001" customHeight="1">
      <c r="A2" s="552"/>
      <c r="B2" s="552"/>
      <c r="C2" s="552"/>
      <c r="D2" s="552"/>
      <c r="E2" s="552"/>
      <c r="F2" s="552"/>
      <c r="G2" s="552"/>
    </row>
    <row r="3" spans="1:7" ht="20.100000000000001" customHeight="1">
      <c r="A3" s="552"/>
      <c r="B3" s="552"/>
      <c r="C3" s="552"/>
      <c r="D3" s="552"/>
      <c r="E3" s="552"/>
      <c r="F3" s="552"/>
      <c r="G3" s="552"/>
    </row>
    <row r="4" spans="1:7" ht="19.5" customHeight="1">
      <c r="A4" s="552"/>
      <c r="B4" s="552"/>
      <c r="C4" s="552"/>
      <c r="D4" s="552"/>
      <c r="E4" s="552"/>
      <c r="F4" s="552"/>
      <c r="G4" s="552"/>
    </row>
    <row r="5" spans="1:7" ht="30.75" customHeight="1">
      <c r="A5" s="75" t="s">
        <v>227</v>
      </c>
      <c r="B5" s="670" t="s">
        <v>868</v>
      </c>
      <c r="C5" s="670"/>
      <c r="D5" s="670"/>
      <c r="E5" s="670"/>
      <c r="F5" s="670"/>
      <c r="G5" s="670"/>
    </row>
    <row r="6" spans="1:7" ht="20.100000000000001" customHeight="1">
      <c r="A6" s="76" t="s">
        <v>228</v>
      </c>
      <c r="B6" s="672" t="s">
        <v>229</v>
      </c>
      <c r="C6" s="672"/>
      <c r="D6" s="672"/>
      <c r="E6" s="672"/>
      <c r="F6" s="672"/>
      <c r="G6" s="672"/>
    </row>
    <row r="7" spans="1:7" ht="20.100000000000001" customHeight="1">
      <c r="A7" s="76" t="s">
        <v>230</v>
      </c>
      <c r="B7" s="673"/>
      <c r="C7" s="673"/>
      <c r="D7" s="673"/>
      <c r="E7" s="673"/>
      <c r="F7" s="673"/>
      <c r="G7" s="673"/>
    </row>
    <row r="8" spans="1:7" ht="34.5" customHeight="1">
      <c r="A8" s="76" t="s">
        <v>231</v>
      </c>
      <c r="B8" s="671" t="s">
        <v>869</v>
      </c>
      <c r="C8" s="671"/>
      <c r="D8" s="671"/>
      <c r="E8" s="671"/>
      <c r="F8" s="671"/>
      <c r="G8" s="671"/>
    </row>
    <row r="9" spans="1:7" ht="20.100000000000001" customHeight="1">
      <c r="A9" s="77" t="s">
        <v>232</v>
      </c>
      <c r="B9" s="658" t="s">
        <v>233</v>
      </c>
      <c r="C9" s="658"/>
      <c r="D9" s="658"/>
      <c r="E9" s="658"/>
      <c r="F9" s="658"/>
      <c r="G9" s="658"/>
    </row>
    <row r="10" spans="1:7" ht="20.100000000000001" customHeight="1">
      <c r="A10" s="78" t="s">
        <v>234</v>
      </c>
      <c r="B10" s="658" t="s">
        <v>680</v>
      </c>
      <c r="C10" s="658"/>
      <c r="D10" s="658"/>
      <c r="E10" s="658"/>
      <c r="F10" s="658"/>
      <c r="G10" s="658"/>
    </row>
    <row r="11" spans="1:7" ht="20.100000000000001" customHeight="1">
      <c r="A11" s="78" t="s">
        <v>235</v>
      </c>
      <c r="B11" s="658" t="s">
        <v>236</v>
      </c>
      <c r="C11" s="658"/>
      <c r="D11" s="658"/>
      <c r="E11" s="658"/>
      <c r="F11" s="658"/>
      <c r="G11" s="658"/>
    </row>
    <row r="12" spans="1:7" ht="24.95" customHeight="1">
      <c r="A12" s="660" t="s">
        <v>237</v>
      </c>
      <c r="B12" s="660"/>
      <c r="C12" s="660"/>
      <c r="D12" s="660"/>
    </row>
    <row r="13" spans="1:7" ht="24.95" customHeight="1" thickBot="1">
      <c r="A13" s="660"/>
      <c r="B13" s="660"/>
      <c r="C13" s="660"/>
      <c r="D13" s="660"/>
    </row>
    <row r="14" spans="1:7" ht="20.100000000000001" customHeight="1" thickBot="1">
      <c r="A14" s="661" t="s">
        <v>238</v>
      </c>
      <c r="B14" s="661"/>
      <c r="C14" s="661"/>
      <c r="D14" s="661"/>
      <c r="F14" s="662" t="s">
        <v>239</v>
      </c>
      <c r="G14" s="663"/>
    </row>
    <row r="15" spans="1:7" ht="15.75" thickBot="1">
      <c r="A15" s="664" t="s">
        <v>240</v>
      </c>
      <c r="B15" s="665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6" t="s">
        <v>245</v>
      </c>
      <c r="B16" s="667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8" t="s">
        <v>246</v>
      </c>
      <c r="B17" s="669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8" t="s">
        <v>248</v>
      </c>
      <c r="B18" s="669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87" t="s">
        <v>249</v>
      </c>
      <c r="B19" s="688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90" t="s">
        <v>250</v>
      </c>
      <c r="B20" s="691"/>
      <c r="C20" s="692"/>
      <c r="D20" s="95">
        <f>SUM(D16:D19)</f>
        <v>4.7700000000000006E-2</v>
      </c>
      <c r="F20" s="659"/>
      <c r="G20" s="659"/>
    </row>
    <row r="21" spans="1:7">
      <c r="A21" s="666" t="s">
        <v>251</v>
      </c>
      <c r="B21" s="667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7" t="s">
        <v>252</v>
      </c>
      <c r="B22" s="678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9" t="s">
        <v>253</v>
      </c>
      <c r="B23" s="101" t="s">
        <v>254</v>
      </c>
      <c r="C23" s="680" t="s">
        <v>255</v>
      </c>
      <c r="D23" s="84">
        <v>6.4999999999999997E-3</v>
      </c>
      <c r="F23" s="683" t="s">
        <v>256</v>
      </c>
      <c r="G23" s="684"/>
    </row>
    <row r="24" spans="1:7">
      <c r="A24" s="679"/>
      <c r="B24" s="102" t="s">
        <v>257</v>
      </c>
      <c r="C24" s="681"/>
      <c r="D24" s="88">
        <v>0.03</v>
      </c>
      <c r="F24" s="683"/>
      <c r="G24" s="684"/>
    </row>
    <row r="25" spans="1:7">
      <c r="A25" s="679"/>
      <c r="B25" s="102" t="s">
        <v>258</v>
      </c>
      <c r="C25" s="681"/>
      <c r="D25" s="88">
        <v>0.05</v>
      </c>
      <c r="F25" s="683"/>
      <c r="G25" s="684"/>
    </row>
    <row r="26" spans="1:7" ht="15.75" thickBot="1">
      <c r="A26" s="679"/>
      <c r="B26" s="103" t="s">
        <v>259</v>
      </c>
      <c r="C26" s="682"/>
      <c r="D26" s="104">
        <v>4.4999999999999998E-2</v>
      </c>
      <c r="F26" s="683"/>
      <c r="G26" s="684"/>
    </row>
    <row r="27" spans="1:7" ht="19.899999999999999" customHeight="1" thickBot="1">
      <c r="A27" s="406" t="s">
        <v>260</v>
      </c>
      <c r="B27" s="407"/>
      <c r="C27" s="516"/>
      <c r="D27" s="105">
        <f>SUM(D23:D26)</f>
        <v>0.13150000000000001</v>
      </c>
      <c r="F27" s="683"/>
      <c r="G27" s="684"/>
    </row>
    <row r="28" spans="1:7" ht="6.75" customHeight="1" thickBot="1">
      <c r="A28" s="689"/>
      <c r="B28" s="689"/>
      <c r="C28" s="689"/>
      <c r="D28" s="689"/>
      <c r="F28" s="659"/>
      <c r="G28" s="659"/>
    </row>
    <row r="29" spans="1:7" ht="15.75" thickBot="1">
      <c r="A29" s="674" t="s">
        <v>261</v>
      </c>
      <c r="B29" s="675"/>
      <c r="C29" s="676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85" t="s">
        <v>208</v>
      </c>
      <c r="B31" s="685"/>
      <c r="C31" s="685"/>
    </row>
    <row r="32" spans="1:7" ht="20.100000000000001" customHeight="1">
      <c r="A32" s="686" t="s">
        <v>209</v>
      </c>
      <c r="B32" s="686"/>
      <c r="C32" s="686"/>
    </row>
  </sheetData>
  <mergeCells count="28">
    <mergeCell ref="A31:C31"/>
    <mergeCell ref="A32:C32"/>
    <mergeCell ref="A18:B18"/>
    <mergeCell ref="A19:B19"/>
    <mergeCell ref="A28:D28"/>
    <mergeCell ref="A20:C20"/>
    <mergeCell ref="F28:G28"/>
    <mergeCell ref="A29:C29"/>
    <mergeCell ref="A21:B21"/>
    <mergeCell ref="A22:B22"/>
    <mergeCell ref="A23:A26"/>
    <mergeCell ref="C23:C26"/>
    <mergeCell ref="F23:G27"/>
    <mergeCell ref="A1:G4"/>
    <mergeCell ref="B5:G5"/>
    <mergeCell ref="B8:G8"/>
    <mergeCell ref="B9:G9"/>
    <mergeCell ref="B6:G6"/>
    <mergeCell ref="B7:G7"/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2020-10-21T19:25:16Z</dcterms:modified>
</cp:coreProperties>
</file>